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445" activeTab="0"/>
  </bookViews>
  <sheets>
    <sheet name="baocao ns (2)" sheetId="1" r:id="rId1"/>
    <sheet name="Sheet1" sheetId="2" r:id="rId2"/>
  </sheets>
  <definedNames>
    <definedName name="_xlnm.Print_Area" localSheetId="0">'baocao ns (2)'!$A$1:$G$472</definedName>
  </definedNames>
  <calcPr fullCalcOnLoad="1"/>
</workbook>
</file>

<file path=xl/sharedStrings.xml><?xml version="1.0" encoding="utf-8"?>
<sst xmlns="http://schemas.openxmlformats.org/spreadsheetml/2006/main" count="419" uniqueCount="168">
  <si>
    <t>Tổng cộng</t>
  </si>
  <si>
    <t>Mục</t>
  </si>
  <si>
    <t>Tiểu mục</t>
  </si>
  <si>
    <t>A</t>
  </si>
  <si>
    <t>B</t>
  </si>
  <si>
    <t>C</t>
  </si>
  <si>
    <t>STT</t>
  </si>
  <si>
    <t>Kế toán</t>
  </si>
  <si>
    <t>Thủ trưởng đơn vị</t>
  </si>
  <si>
    <t>GIAO</t>
  </si>
  <si>
    <t>CỘNG HÒA XÃ HỘI CHỦ NGHĨA VIỆT NAM</t>
  </si>
  <si>
    <t>Độc lập - Tự do - Hạnh phúc</t>
  </si>
  <si>
    <t>THÔNG BÁO</t>
  </si>
  <si>
    <t>SÔ TT</t>
  </si>
  <si>
    <t>CHỈ TIÊU</t>
  </si>
  <si>
    <t>DỰ TOÁN ĐƯỢC</t>
  </si>
  <si>
    <t>GHI CHÚ</t>
  </si>
  <si>
    <t>Dự toán thu</t>
  </si>
  <si>
    <t>I</t>
  </si>
  <si>
    <t>Tổng số thu</t>
  </si>
  <si>
    <t>Thu phí, lệ phí</t>
  </si>
  <si>
    <t>( chi tiết theo từng loại phí , lệ phí)</t>
  </si>
  <si>
    <t>Thu hoạt động SX, cung ứng dịch vụ</t>
  </si>
  <si>
    <t>(chi tiết theo từng loại hình SX, dịch vụ)</t>
  </si>
  <si>
    <t>Thu viện trợ</t>
  </si>
  <si>
    <t>(chi tiết theo từng dự án)</t>
  </si>
  <si>
    <t>Thu sự nghiệp khác</t>
  </si>
  <si>
    <t>(chi tiết theo từng loại thu)</t>
  </si>
  <si>
    <t>II</t>
  </si>
  <si>
    <t>Số thu nộp NSNN</t>
  </si>
  <si>
    <t>Phí, lệ phí</t>
  </si>
  <si>
    <t>Hoạt động SX, cung ứng dịch vụ</t>
  </si>
  <si>
    <t>Hoạt động sự nghiệp khác</t>
  </si>
  <si>
    <t>III</t>
  </si>
  <si>
    <t>Số được để lại chi theo chế độ</t>
  </si>
  <si>
    <t>Dự toán chi NSNN</t>
  </si>
  <si>
    <t>Loại 490 khoản 493</t>
  </si>
  <si>
    <t>Chi thanh toán cá nhân</t>
  </si>
  <si>
    <t>Chi nghiệp vụ chuyên môn</t>
  </si>
  <si>
    <t>Chi mua sắm, sửa chữa lớn</t>
  </si>
  <si>
    <t>Chi khác</t>
  </si>
  <si>
    <t>Loại....... khoản......</t>
  </si>
  <si>
    <t>Dự toán chi nguồn khác ( nếu có)</t>
  </si>
  <si>
    <t>Chương -  622           loại  -  493</t>
  </si>
  <si>
    <t>Biểu 3</t>
  </si>
  <si>
    <t>( Dùng cho đơn vị dự toán trực tiếp sử dụng kinh phí NSNN)</t>
  </si>
  <si>
    <t>( Dùng cho đơn vị dự toán cấp trên và đơn vị dự toán trực tiếp sử dụng kinh phí NSNN)</t>
  </si>
  <si>
    <t>Quyết toán chi ngân sách nhà nước</t>
  </si>
  <si>
    <t>Loại 490, khoản 493</t>
  </si>
  <si>
    <t>Mục : 6000</t>
  </si>
  <si>
    <t>Tiểu mục 6001</t>
  </si>
  <si>
    <t>Mục : 6050</t>
  </si>
  <si>
    <t>Tiểu mục 6051</t>
  </si>
  <si>
    <t>Mục: 6100</t>
  </si>
  <si>
    <t>Tiểu mục 6101</t>
  </si>
  <si>
    <t>Tiểu mục 6102</t>
  </si>
  <si>
    <t>Tiểu mục 6103</t>
  </si>
  <si>
    <t>Tiểu mục 6113</t>
  </si>
  <si>
    <t>Tiểu mục 6116</t>
  </si>
  <si>
    <t>Tiểu mục 6117</t>
  </si>
  <si>
    <t>Tiểu mục 6149</t>
  </si>
  <si>
    <t>Mục: 6150</t>
  </si>
  <si>
    <t>Mục: 6200</t>
  </si>
  <si>
    <t>Tiểu mục 6201</t>
  </si>
  <si>
    <t>Mục : 6250</t>
  </si>
  <si>
    <t>Tiểu mục 6253</t>
  </si>
  <si>
    <t>Tiểu mục 6257</t>
  </si>
  <si>
    <t>Mục: 6300</t>
  </si>
  <si>
    <t>Tiểu mục: 6301</t>
  </si>
  <si>
    <t>Tiểu mục: 6302</t>
  </si>
  <si>
    <t>Tiểu mục: 6303</t>
  </si>
  <si>
    <t>Tiểu mục: 6304</t>
  </si>
  <si>
    <t>Mục:6440</t>
  </si>
  <si>
    <t>Tiểu mục 6449</t>
  </si>
  <si>
    <t xml:space="preserve">Mục 6500 </t>
  </si>
  <si>
    <t>Tiểu mục 6501</t>
  </si>
  <si>
    <t>Mục 6550</t>
  </si>
  <si>
    <t>Tiểu mục 6551</t>
  </si>
  <si>
    <t>Mục 6600</t>
  </si>
  <si>
    <t>Tiểu mục 6601</t>
  </si>
  <si>
    <t>Mục 6610</t>
  </si>
  <si>
    <t>Tiểu mục 6615</t>
  </si>
  <si>
    <t>Mục 6700</t>
  </si>
  <si>
    <t>Tiểu mục 6702</t>
  </si>
  <si>
    <t>Mục 7000</t>
  </si>
  <si>
    <t>Tiểu mục 7001</t>
  </si>
  <si>
    <t>Mục 7750</t>
  </si>
  <si>
    <t>Tiểu mục 7756</t>
  </si>
  <si>
    <t>Mục 8000</t>
  </si>
  <si>
    <t>Tiểu mục 8006</t>
  </si>
  <si>
    <t>Mục 9000</t>
  </si>
  <si>
    <t>Tiểu mục 9003</t>
  </si>
  <si>
    <t>Loại ..........khoản..............</t>
  </si>
  <si>
    <t>Quyết toán chi nguồn khác</t>
  </si>
  <si>
    <t>Số liệu báo cáo</t>
  </si>
  <si>
    <t>quyết toán</t>
  </si>
  <si>
    <t>Số liệu quyết</t>
  </si>
  <si>
    <t>toán dược duyệt</t>
  </si>
  <si>
    <t>Tiểu mục 6299</t>
  </si>
  <si>
    <t>Tiểu mục 7049</t>
  </si>
  <si>
    <t>Mục 9050</t>
  </si>
  <si>
    <t>Tiểu mục 9099</t>
  </si>
  <si>
    <t>Đơn vị: đồng</t>
  </si>
  <si>
    <t>`</t>
  </si>
  <si>
    <t>Biểu số 2</t>
  </si>
  <si>
    <t>Đơn vị: Trường THCS Nà Nhạn</t>
  </si>
  <si>
    <t>Tiểu mục 6552</t>
  </si>
  <si>
    <t>Tiểu mục 6599</t>
  </si>
  <si>
    <t>Tiểu mục 6751</t>
  </si>
  <si>
    <t>Mục 6900</t>
  </si>
  <si>
    <t>Tiểu mục 6912</t>
  </si>
  <si>
    <t>Tiểu mục 6913</t>
  </si>
  <si>
    <t>Tiểu mục 6249</t>
  </si>
  <si>
    <t>Tiểu mục 6406</t>
  </si>
  <si>
    <t>Tiểu mục 6949</t>
  </si>
  <si>
    <t>Tiểu mục 7766</t>
  </si>
  <si>
    <t>Tiểu mục 6115</t>
  </si>
  <si>
    <t>Tiểu mục 6121</t>
  </si>
  <si>
    <t>Tiểu mục 9049</t>
  </si>
  <si>
    <t>Tiểu mục 9062</t>
  </si>
  <si>
    <t>Thu học phí kỳ 2</t>
  </si>
  <si>
    <t>Tiểu mục 6112</t>
  </si>
  <si>
    <t>Tiểu mục 7006</t>
  </si>
  <si>
    <t>Tiểu mục 8049</t>
  </si>
  <si>
    <t xml:space="preserve">Thu học phí </t>
  </si>
  <si>
    <t>SỐ TT</t>
  </si>
  <si>
    <t>Tiểu mục 6757</t>
  </si>
  <si>
    <t>Tiểu mục 6157</t>
  </si>
  <si>
    <t>Mục 7100</t>
  </si>
  <si>
    <t>Tiểu mục 7103</t>
  </si>
  <si>
    <t>Tiểu mục 6905</t>
  </si>
  <si>
    <t>Tiểu mục 7757</t>
  </si>
  <si>
    <t>CÔNG KHAI DỰ TOÁN THU -  CHI NĂM 2019</t>
  </si>
  <si>
    <t>Tiểu mục 6155</t>
  </si>
  <si>
    <t>Tiểu mục 6199</t>
  </si>
  <si>
    <t>Tiểu mục 6605</t>
  </si>
  <si>
    <t>Tiểu mục 6151</t>
  </si>
  <si>
    <t>Tiểu mục 7053</t>
  </si>
  <si>
    <t>Ngày  30 tháng  12 năm 2019</t>
  </si>
  <si>
    <t>Tiểu mục 6921</t>
  </si>
  <si>
    <t>Ngày  31 tháng  12 năm 2019</t>
  </si>
  <si>
    <t>CÔNG KHAI DỰ TOÁN THU -  CHI NĂM 2020</t>
  </si>
  <si>
    <t>Đơn vị: Trường THCS xã Nà Nhạn</t>
  </si>
  <si>
    <t>Ngày  30 tháng  6 năm 2020</t>
  </si>
  <si>
    <t>Tiểu mục 6606</t>
  </si>
  <si>
    <t>Tiểu mục 6657</t>
  </si>
  <si>
    <t>Tiểu mục 6704</t>
  </si>
  <si>
    <t>Tiểu mục 7012</t>
  </si>
  <si>
    <t>PHÒNG GD&amp;ĐT TP ĐIỆN BIÊN PHỦ</t>
  </si>
  <si>
    <t>TRƯỜNG THCS XÃ NÀ NHẠN</t>
  </si>
  <si>
    <t>BÁO CÁO TỔNG HỢP KẾT QUẢ THU - CHI CÁC LOẠI QUỸ</t>
  </si>
  <si>
    <t>Năm học 2019 - 2020</t>
  </si>
  <si>
    <t>Tên quỹ</t>
  </si>
  <si>
    <t>Tồn quỹ 2018 - 2019</t>
  </si>
  <si>
    <t>Tổng thu</t>
  </si>
  <si>
    <t>Tổng chi</t>
  </si>
  <si>
    <t>Tồn quỹ</t>
  </si>
  <si>
    <t>Qũy XDCQ tu sửa nhỏ, HTD&amp; học</t>
  </si>
  <si>
    <t>Quỹ thi đua khen thưởng</t>
  </si>
  <si>
    <t>Quỹ phong trào</t>
  </si>
  <si>
    <t>Quỹ phô tô</t>
  </si>
  <si>
    <t>Tiền nước uống</t>
  </si>
  <si>
    <t>Tiền bán trú</t>
  </si>
  <si>
    <t>Học buổi 2</t>
  </si>
  <si>
    <t>Ngày 10 tháng 9 năm 2020</t>
  </si>
  <si>
    <t>Hiệu trưởng</t>
  </si>
  <si>
    <t>Đào Thị Ái</t>
  </si>
  <si>
    <t>Dương Trọng Khánh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</si>
</sst>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#,##0;[Red]#,##0"/>
    <numFmt numFmtId="171" formatCode="_(* #,##0.0_);_(* \(#,##0.0\);_(* &quot;-&quot;??_);_(@_)"/>
    <numFmt numFmtId="172" formatCode="_(* #,##0_);_(* \(#,##0\);_(* &quot;-&quot;??_);_(@_)"/>
  </numFmts>
  <fonts count="20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4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sz val="12"/>
      <color indexed="10"/>
      <name val="Times New Roman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2" fontId="0" fillId="0" borderId="0" xfId="15" applyNumberFormat="1" applyFont="1" applyAlignment="1">
      <alignment/>
    </xf>
    <xf numFmtId="172" fontId="2" fillId="0" borderId="0" xfId="15" applyNumberFormat="1" applyFont="1" applyAlignment="1">
      <alignment/>
    </xf>
    <xf numFmtId="172" fontId="3" fillId="0" borderId="1" xfId="15" applyNumberFormat="1" applyFont="1" applyBorder="1" applyAlignment="1">
      <alignment horizontal="center" vertical="center" wrapText="1"/>
    </xf>
    <xf numFmtId="172" fontId="3" fillId="0" borderId="9" xfId="15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2" fontId="3" fillId="0" borderId="0" xfId="15" applyNumberFormat="1" applyFont="1" applyAlignment="1">
      <alignment/>
    </xf>
    <xf numFmtId="172" fontId="8" fillId="0" borderId="0" xfId="15" applyNumberFormat="1" applyFont="1" applyAlignment="1">
      <alignment/>
    </xf>
    <xf numFmtId="0" fontId="8" fillId="0" borderId="2" xfId="0" applyFont="1" applyBorder="1" applyAlignment="1">
      <alignment horizontal="center"/>
    </xf>
    <xf numFmtId="172" fontId="8" fillId="0" borderId="2" xfId="15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72" fontId="8" fillId="0" borderId="4" xfId="15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172" fontId="8" fillId="0" borderId="6" xfId="15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172" fontId="8" fillId="0" borderId="5" xfId="15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72" fontId="7" fillId="0" borderId="1" xfId="15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172" fontId="8" fillId="0" borderId="3" xfId="15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172" fontId="7" fillId="0" borderId="7" xfId="15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172" fontId="7" fillId="0" borderId="3" xfId="15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172" fontId="8" fillId="0" borderId="8" xfId="15" applyNumberFormat="1" applyFont="1" applyBorder="1" applyAlignment="1">
      <alignment/>
    </xf>
    <xf numFmtId="172" fontId="3" fillId="0" borderId="2" xfId="15" applyNumberFormat="1" applyFont="1" applyBorder="1" applyAlignment="1">
      <alignment horizontal="center" vertical="center" wrapText="1"/>
    </xf>
    <xf numFmtId="172" fontId="7" fillId="0" borderId="0" xfId="15" applyNumberFormat="1" applyFont="1" applyAlignment="1">
      <alignment/>
    </xf>
    <xf numFmtId="172" fontId="7" fillId="0" borderId="2" xfId="15" applyNumberFormat="1" applyFont="1" applyBorder="1" applyAlignment="1">
      <alignment horizontal="center" vertical="center" wrapText="1"/>
    </xf>
    <xf numFmtId="172" fontId="7" fillId="0" borderId="9" xfId="15" applyNumberFormat="1" applyFont="1" applyBorder="1" applyAlignment="1">
      <alignment horizontal="center" vertical="center" wrapText="1"/>
    </xf>
    <xf numFmtId="172" fontId="7" fillId="0" borderId="1" xfId="15" applyNumberFormat="1" applyFont="1" applyBorder="1" applyAlignment="1">
      <alignment horizontal="center"/>
    </xf>
    <xf numFmtId="172" fontId="8" fillId="0" borderId="7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10" fillId="0" borderId="0" xfId="0" applyFont="1" applyBorder="1" applyAlignment="1">
      <alignment/>
    </xf>
    <xf numFmtId="172" fontId="10" fillId="0" borderId="0" xfId="15" applyNumberFormat="1" applyFont="1" applyAlignment="1">
      <alignment/>
    </xf>
    <xf numFmtId="172" fontId="3" fillId="0" borderId="1" xfId="15" applyNumberFormat="1" applyFont="1" applyBorder="1" applyAlignment="1">
      <alignment horizontal="center"/>
    </xf>
    <xf numFmtId="172" fontId="10" fillId="0" borderId="2" xfId="15" applyNumberFormat="1" applyFont="1" applyBorder="1" applyAlignment="1">
      <alignment/>
    </xf>
    <xf numFmtId="172" fontId="10" fillId="0" borderId="4" xfId="15" applyNumberFormat="1" applyFont="1" applyBorder="1" applyAlignment="1">
      <alignment/>
    </xf>
    <xf numFmtId="172" fontId="10" fillId="2" borderId="6" xfId="15" applyNumberFormat="1" applyFont="1" applyFill="1" applyBorder="1" applyAlignment="1">
      <alignment/>
    </xf>
    <xf numFmtId="172" fontId="10" fillId="0" borderId="5" xfId="15" applyNumberFormat="1" applyFont="1" applyBorder="1" applyAlignment="1">
      <alignment/>
    </xf>
    <xf numFmtId="172" fontId="10" fillId="0" borderId="6" xfId="15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172" fontId="10" fillId="0" borderId="3" xfId="15" applyNumberFormat="1" applyFont="1" applyBorder="1" applyAlignment="1">
      <alignment/>
    </xf>
    <xf numFmtId="172" fontId="13" fillId="0" borderId="7" xfId="15" applyNumberFormat="1" applyFont="1" applyBorder="1" applyAlignment="1">
      <alignment/>
    </xf>
    <xf numFmtId="172" fontId="13" fillId="0" borderId="3" xfId="15" applyNumberFormat="1" applyFont="1" applyBorder="1" applyAlignment="1">
      <alignment/>
    </xf>
    <xf numFmtId="172" fontId="13" fillId="0" borderId="8" xfId="15" applyNumberFormat="1" applyFont="1" applyBorder="1" applyAlignment="1">
      <alignment/>
    </xf>
    <xf numFmtId="172" fontId="10" fillId="0" borderId="7" xfId="15" applyNumberFormat="1" applyFont="1" applyBorder="1" applyAlignment="1">
      <alignment/>
    </xf>
    <xf numFmtId="172" fontId="10" fillId="0" borderId="8" xfId="15" applyNumberFormat="1" applyFont="1" applyBorder="1" applyAlignment="1">
      <alignment/>
    </xf>
    <xf numFmtId="172" fontId="13" fillId="0" borderId="0" xfId="15" applyNumberFormat="1" applyFont="1" applyAlignment="1">
      <alignment/>
    </xf>
    <xf numFmtId="172" fontId="10" fillId="0" borderId="0" xfId="15" applyNumberFormat="1" applyFont="1" applyAlignment="1">
      <alignment horizontal="center"/>
    </xf>
    <xf numFmtId="172" fontId="3" fillId="0" borderId="7" xfId="15" applyNumberFormat="1" applyFont="1" applyBorder="1" applyAlignment="1">
      <alignment/>
    </xf>
    <xf numFmtId="172" fontId="14" fillId="0" borderId="3" xfId="15" applyNumberFormat="1" applyFont="1" applyBorder="1" applyAlignment="1">
      <alignment/>
    </xf>
    <xf numFmtId="172" fontId="3" fillId="0" borderId="3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2" fontId="3" fillId="0" borderId="0" xfId="15" applyNumberFormat="1" applyFont="1" applyAlignment="1">
      <alignment horizontal="center"/>
    </xf>
    <xf numFmtId="172" fontId="10" fillId="2" borderId="3" xfId="15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15" fillId="0" borderId="2" xfId="15" applyNumberFormat="1" applyFont="1" applyBorder="1" applyAlignment="1">
      <alignment horizontal="center" vertical="center" wrapText="1"/>
    </xf>
    <xf numFmtId="172" fontId="16" fillId="0" borderId="0" xfId="15" applyNumberFormat="1" applyFont="1" applyAlignment="1">
      <alignment/>
    </xf>
    <xf numFmtId="0" fontId="16" fillId="0" borderId="0" xfId="0" applyFont="1" applyAlignment="1">
      <alignment/>
    </xf>
    <xf numFmtId="172" fontId="15" fillId="0" borderId="9" xfId="15" applyNumberFormat="1" applyFont="1" applyBorder="1" applyAlignment="1">
      <alignment horizontal="center" vertical="center" wrapText="1"/>
    </xf>
    <xf numFmtId="172" fontId="0" fillId="0" borderId="0" xfId="15" applyNumberFormat="1" applyAlignment="1">
      <alignment/>
    </xf>
    <xf numFmtId="0" fontId="2" fillId="0" borderId="0" xfId="21" applyFont="1">
      <alignment/>
      <protection/>
    </xf>
    <xf numFmtId="0" fontId="9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0" fillId="0" borderId="7" xfId="21" applyFont="1" applyBorder="1" applyAlignment="1">
      <alignment horizontal="center"/>
      <protection/>
    </xf>
    <xf numFmtId="0" fontId="18" fillId="0" borderId="7" xfId="21" applyFont="1" applyBorder="1">
      <alignment/>
      <protection/>
    </xf>
    <xf numFmtId="172" fontId="0" fillId="0" borderId="7" xfId="15" applyNumberFormat="1" applyFont="1" applyBorder="1" applyAlignment="1">
      <alignment/>
    </xf>
    <xf numFmtId="172" fontId="18" fillId="0" borderId="7" xfId="15" applyNumberFormat="1" applyFont="1" applyBorder="1" applyAlignment="1">
      <alignment/>
    </xf>
    <xf numFmtId="0" fontId="0" fillId="0" borderId="3" xfId="21" applyFont="1" applyBorder="1" applyAlignment="1">
      <alignment horizontal="center"/>
      <protection/>
    </xf>
    <xf numFmtId="0" fontId="18" fillId="0" borderId="3" xfId="21" applyFont="1" applyBorder="1">
      <alignment/>
      <protection/>
    </xf>
    <xf numFmtId="172" fontId="0" fillId="0" borderId="3" xfId="15" applyNumberFormat="1" applyFont="1" applyBorder="1" applyAlignment="1">
      <alignment/>
    </xf>
    <xf numFmtId="172" fontId="18" fillId="0" borderId="3" xfId="15" applyNumberFormat="1" applyFont="1" applyBorder="1" applyAlignment="1">
      <alignment/>
    </xf>
    <xf numFmtId="0" fontId="2" fillId="0" borderId="1" xfId="21" applyFont="1" applyBorder="1" applyAlignment="1">
      <alignment vertical="center"/>
      <protection/>
    </xf>
    <xf numFmtId="172" fontId="2" fillId="0" borderId="1" xfId="15" applyNumberFormat="1" applyFont="1" applyBorder="1" applyAlignment="1">
      <alignment vertical="center"/>
    </xf>
    <xf numFmtId="0" fontId="6" fillId="0" borderId="0" xfId="21" applyFont="1">
      <alignment/>
      <protection/>
    </xf>
    <xf numFmtId="172" fontId="6" fillId="0" borderId="0" xfId="15" applyNumberFormat="1" applyFont="1" applyAlignment="1">
      <alignment/>
    </xf>
    <xf numFmtId="0" fontId="9" fillId="0" borderId="0" xfId="21" applyFont="1">
      <alignment/>
      <protection/>
    </xf>
    <xf numFmtId="172" fontId="9" fillId="0" borderId="0" xfId="15" applyNumberFormat="1" applyFont="1" applyAlignment="1">
      <alignment/>
    </xf>
    <xf numFmtId="0" fontId="19" fillId="0" borderId="0" xfId="21" applyFont="1" applyAlignment="1">
      <alignment horizontal="center"/>
      <protection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2" fontId="7" fillId="0" borderId="2" xfId="15" applyNumberFormat="1" applyFont="1" applyBorder="1" applyAlignment="1">
      <alignment horizontal="center" vertical="center" wrapText="1"/>
    </xf>
    <xf numFmtId="172" fontId="7" fillId="0" borderId="9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2" fontId="2" fillId="0" borderId="2" xfId="15" applyNumberFormat="1" applyFont="1" applyBorder="1" applyAlignment="1">
      <alignment horizontal="center" vertical="center" wrapText="1"/>
    </xf>
    <xf numFmtId="172" fontId="2" fillId="0" borderId="9" xfId="15" applyNumberFormat="1" applyFont="1" applyBorder="1" applyAlignment="1">
      <alignment horizontal="center" vertical="center" wrapText="1"/>
    </xf>
    <xf numFmtId="172" fontId="6" fillId="0" borderId="10" xfId="15" applyNumberFormat="1" applyFont="1" applyBorder="1" applyAlignment="1">
      <alignment horizontal="center"/>
    </xf>
    <xf numFmtId="172" fontId="9" fillId="0" borderId="0" xfId="15" applyNumberFormat="1" applyFont="1" applyAlignment="1">
      <alignment horizontal="center"/>
    </xf>
    <xf numFmtId="0" fontId="19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172" fontId="9" fillId="0" borderId="11" xfId="15" applyNumberFormat="1" applyFont="1" applyBorder="1" applyAlignment="1">
      <alignment horizontal="center" vertical="center"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9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view="pageBreakPreview" zoomScaleSheetLayoutView="100" workbookViewId="0" topLeftCell="A16">
      <selection activeCell="A1236" sqref="A1:IV1236"/>
    </sheetView>
  </sheetViews>
  <sheetFormatPr defaultColWidth="9.00390625" defaultRowHeight="15.75"/>
  <cols>
    <col min="1" max="1" width="8.00390625" style="3" customWidth="1"/>
    <col min="2" max="2" width="40.25390625" style="44" customWidth="1"/>
    <col min="3" max="3" width="21.125" style="58" customWidth="1"/>
    <col min="4" max="4" width="17.125" style="18" customWidth="1"/>
    <col min="5" max="5" width="16.00390625" style="12" customWidth="1"/>
    <col min="6" max="6" width="10.875" style="12" customWidth="1"/>
    <col min="7" max="7" width="10.125" style="3" bestFit="1" customWidth="1"/>
    <col min="8" max="16384" width="9.00390625" style="3" customWidth="1"/>
  </cols>
  <sheetData>
    <row r="1" spans="1:4" ht="13.5" customHeight="1">
      <c r="A1" s="1"/>
      <c r="B1" s="2"/>
      <c r="C1" s="17"/>
      <c r="D1" s="18" t="s">
        <v>104</v>
      </c>
    </row>
    <row r="2" spans="1:4" ht="15.75">
      <c r="A2" s="107" t="s">
        <v>10</v>
      </c>
      <c r="B2" s="107"/>
      <c r="C2" s="107"/>
      <c r="D2" s="107"/>
    </row>
    <row r="3" spans="1:4" ht="15.75">
      <c r="A3" s="106" t="s">
        <v>11</v>
      </c>
      <c r="B3" s="106"/>
      <c r="C3" s="106"/>
      <c r="D3" s="106"/>
    </row>
    <row r="4" spans="1:4" ht="15.75">
      <c r="A4" s="1"/>
      <c r="B4" s="2" t="s">
        <v>105</v>
      </c>
      <c r="C4" s="17"/>
      <c r="D4" s="38"/>
    </row>
    <row r="5" spans="2:3" ht="12" customHeight="1">
      <c r="B5" s="44" t="s">
        <v>43</v>
      </c>
      <c r="C5" s="58" t="s">
        <v>103</v>
      </c>
    </row>
    <row r="6" spans="1:4" ht="15.75">
      <c r="A6" s="107" t="s">
        <v>12</v>
      </c>
      <c r="B6" s="107"/>
      <c r="C6" s="107"/>
      <c r="D6" s="107"/>
    </row>
    <row r="7" spans="1:4" ht="15.75">
      <c r="A7" s="107" t="s">
        <v>132</v>
      </c>
      <c r="B7" s="107"/>
      <c r="C7" s="107"/>
      <c r="D7" s="107"/>
    </row>
    <row r="8" spans="1:4" ht="15.75">
      <c r="A8" s="108" t="s">
        <v>45</v>
      </c>
      <c r="B8" s="108"/>
      <c r="C8" s="108"/>
      <c r="D8" s="108"/>
    </row>
    <row r="9" ht="14.25" customHeight="1">
      <c r="D9" s="18" t="s">
        <v>102</v>
      </c>
    </row>
    <row r="10" spans="1:4" ht="12.75" customHeight="1">
      <c r="A10" s="109" t="s">
        <v>13</v>
      </c>
      <c r="B10" s="109" t="s">
        <v>14</v>
      </c>
      <c r="C10" s="14" t="s">
        <v>15</v>
      </c>
      <c r="D10" s="111" t="s">
        <v>16</v>
      </c>
    </row>
    <row r="11" spans="1:4" ht="12.75" customHeight="1">
      <c r="A11" s="110"/>
      <c r="B11" s="110"/>
      <c r="C11" s="15" t="s">
        <v>9</v>
      </c>
      <c r="D11" s="112"/>
    </row>
    <row r="12" spans="1:4" ht="15.75">
      <c r="A12" s="4" t="s">
        <v>3</v>
      </c>
      <c r="B12" s="45" t="s">
        <v>17</v>
      </c>
      <c r="C12" s="59"/>
      <c r="D12" s="41"/>
    </row>
    <row r="13" spans="1:4" ht="15.75">
      <c r="A13" s="4" t="s">
        <v>18</v>
      </c>
      <c r="B13" s="45" t="s">
        <v>19</v>
      </c>
      <c r="C13" s="59"/>
      <c r="D13" s="41"/>
    </row>
    <row r="14" spans="1:4" ht="15.75">
      <c r="A14" s="5">
        <v>1</v>
      </c>
      <c r="B14" s="46" t="s">
        <v>20</v>
      </c>
      <c r="C14" s="60"/>
      <c r="D14" s="20"/>
    </row>
    <row r="15" spans="1:4" ht="15.75">
      <c r="A15" s="7"/>
      <c r="B15" s="47" t="s">
        <v>21</v>
      </c>
      <c r="C15" s="61"/>
      <c r="D15" s="22"/>
    </row>
    <row r="16" spans="1:4" ht="15.75">
      <c r="A16" s="9"/>
      <c r="B16" s="48" t="s">
        <v>124</v>
      </c>
      <c r="C16" s="62">
        <f>4310000+3388000</f>
        <v>7698000</v>
      </c>
      <c r="D16" s="24"/>
    </row>
    <row r="17" spans="1:4" ht="15.75">
      <c r="A17" s="8">
        <v>2</v>
      </c>
      <c r="B17" s="49" t="s">
        <v>22</v>
      </c>
      <c r="C17" s="63"/>
      <c r="D17" s="26"/>
    </row>
    <row r="18" spans="1:4" ht="15.75">
      <c r="A18" s="7"/>
      <c r="B18" s="47" t="s">
        <v>23</v>
      </c>
      <c r="C18" s="61"/>
      <c r="D18" s="22"/>
    </row>
    <row r="19" spans="1:4" ht="15.75">
      <c r="A19" s="9">
        <v>3</v>
      </c>
      <c r="B19" s="50" t="s">
        <v>24</v>
      </c>
      <c r="C19" s="64"/>
      <c r="D19" s="24"/>
    </row>
    <row r="20" spans="1:4" ht="15.75">
      <c r="A20" s="9"/>
      <c r="B20" s="48" t="s">
        <v>25</v>
      </c>
      <c r="C20" s="64"/>
      <c r="D20" s="24"/>
    </row>
    <row r="21" spans="1:4" ht="15.75">
      <c r="A21" s="8">
        <v>4</v>
      </c>
      <c r="B21" s="49" t="s">
        <v>26</v>
      </c>
      <c r="C21" s="63"/>
      <c r="D21" s="26"/>
    </row>
    <row r="22" spans="1:4" ht="15.75">
      <c r="A22" s="9"/>
      <c r="B22" s="48" t="s">
        <v>27</v>
      </c>
      <c r="C22" s="64"/>
      <c r="D22" s="24"/>
    </row>
    <row r="23" spans="1:4" ht="15.75">
      <c r="A23" s="4" t="s">
        <v>28</v>
      </c>
      <c r="B23" s="51" t="s">
        <v>29</v>
      </c>
      <c r="C23" s="65"/>
      <c r="D23" s="28"/>
    </row>
    <row r="24" spans="1:4" ht="14.25" customHeight="1">
      <c r="A24" s="5">
        <v>1</v>
      </c>
      <c r="B24" s="46" t="s">
        <v>30</v>
      </c>
      <c r="C24" s="60"/>
      <c r="D24" s="20"/>
    </row>
    <row r="25" spans="1:4" ht="14.25" customHeight="1">
      <c r="A25" s="7"/>
      <c r="B25" s="47" t="s">
        <v>21</v>
      </c>
      <c r="C25" s="61"/>
      <c r="D25" s="22"/>
    </row>
    <row r="26" spans="1:4" ht="14.25" customHeight="1">
      <c r="A26" s="8">
        <v>2</v>
      </c>
      <c r="B26" s="49" t="s">
        <v>31</v>
      </c>
      <c r="C26" s="63"/>
      <c r="D26" s="26"/>
    </row>
    <row r="27" spans="1:4" ht="14.25" customHeight="1">
      <c r="A27" s="7"/>
      <c r="B27" s="47" t="s">
        <v>23</v>
      </c>
      <c r="C27" s="61"/>
      <c r="D27" s="22"/>
    </row>
    <row r="28" spans="1:4" ht="14.25" customHeight="1">
      <c r="A28" s="8">
        <v>3</v>
      </c>
      <c r="B28" s="49" t="s">
        <v>32</v>
      </c>
      <c r="C28" s="63"/>
      <c r="D28" s="26"/>
    </row>
    <row r="29" spans="1:4" ht="14.25" customHeight="1">
      <c r="A29" s="9"/>
      <c r="B29" s="48" t="s">
        <v>27</v>
      </c>
      <c r="C29" s="64"/>
      <c r="D29" s="24"/>
    </row>
    <row r="30" spans="1:4" ht="15.75">
      <c r="A30" s="4" t="s">
        <v>33</v>
      </c>
      <c r="B30" s="51" t="s">
        <v>34</v>
      </c>
      <c r="C30" s="65"/>
      <c r="D30" s="28"/>
    </row>
    <row r="31" spans="1:4" ht="15.75">
      <c r="A31" s="5">
        <v>1</v>
      </c>
      <c r="B31" s="46" t="s">
        <v>30</v>
      </c>
      <c r="C31" s="60"/>
      <c r="D31" s="20"/>
    </row>
    <row r="32" spans="1:4" ht="15.75">
      <c r="A32" s="7"/>
      <c r="B32" s="47" t="s">
        <v>21</v>
      </c>
      <c r="C32" s="61"/>
      <c r="D32" s="22"/>
    </row>
    <row r="33" spans="1:4" ht="15.75">
      <c r="A33" s="9">
        <v>2</v>
      </c>
      <c r="B33" s="50" t="s">
        <v>22</v>
      </c>
      <c r="C33" s="64"/>
      <c r="D33" s="24"/>
    </row>
    <row r="34" spans="1:4" ht="15.75">
      <c r="A34" s="9"/>
      <c r="B34" s="48" t="s">
        <v>23</v>
      </c>
      <c r="C34" s="64"/>
      <c r="D34" s="24"/>
    </row>
    <row r="35" spans="1:4" ht="15.75">
      <c r="A35" s="6">
        <v>3</v>
      </c>
      <c r="B35" s="52" t="s">
        <v>24</v>
      </c>
      <c r="C35" s="66"/>
      <c r="D35" s="30"/>
    </row>
    <row r="36" spans="1:4" ht="15.75">
      <c r="A36" s="9">
        <v>4</v>
      </c>
      <c r="B36" s="50" t="s">
        <v>32</v>
      </c>
      <c r="C36" s="64"/>
      <c r="D36" s="24"/>
    </row>
    <row r="37" spans="1:4" ht="15.75">
      <c r="A37" s="9"/>
      <c r="B37" s="48" t="s">
        <v>27</v>
      </c>
      <c r="C37" s="64"/>
      <c r="D37" s="24"/>
    </row>
    <row r="38" spans="1:4" ht="15.75">
      <c r="A38" s="4" t="s">
        <v>4</v>
      </c>
      <c r="B38" s="45" t="s">
        <v>35</v>
      </c>
      <c r="C38" s="65"/>
      <c r="D38" s="28"/>
    </row>
    <row r="39" spans="1:5" ht="15.75">
      <c r="A39" s="4" t="s">
        <v>18</v>
      </c>
      <c r="B39" s="51" t="s">
        <v>36</v>
      </c>
      <c r="C39" s="65">
        <f>C40+C41+C42+C43</f>
        <v>5979039899</v>
      </c>
      <c r="D39" s="28"/>
      <c r="E39" s="12">
        <v>5979039899</v>
      </c>
    </row>
    <row r="40" spans="1:5" ht="15.75">
      <c r="A40" s="10">
        <v>1</v>
      </c>
      <c r="B40" s="53" t="s">
        <v>37</v>
      </c>
      <c r="C40" s="67">
        <f>C95+C97+C99+C122+C112+C114+C116+C117+C142+C143+C163</f>
        <v>4869243268</v>
      </c>
      <c r="D40" s="42"/>
      <c r="E40" s="12">
        <v>3936895861</v>
      </c>
    </row>
    <row r="41" spans="1:4" ht="15.75">
      <c r="A41" s="6">
        <v>2</v>
      </c>
      <c r="B41" s="52" t="s">
        <v>38</v>
      </c>
      <c r="C41" s="68">
        <f>C130+C132+C136+C152+C154</f>
        <v>54461531</v>
      </c>
      <c r="D41" s="30"/>
    </row>
    <row r="42" spans="1:4" ht="15.75">
      <c r="A42" s="6">
        <v>3</v>
      </c>
      <c r="B42" s="52" t="s">
        <v>39</v>
      </c>
      <c r="C42" s="68">
        <f>C145+C155</f>
        <v>107012000</v>
      </c>
      <c r="D42" s="30"/>
    </row>
    <row r="43" spans="1:5" ht="15.75">
      <c r="A43" s="11">
        <v>4</v>
      </c>
      <c r="B43" s="54" t="s">
        <v>40</v>
      </c>
      <c r="C43" s="69">
        <f>C94-C40-C41-C42</f>
        <v>948323100</v>
      </c>
      <c r="D43" s="36"/>
      <c r="E43" s="12">
        <v>2042144038</v>
      </c>
    </row>
    <row r="44" spans="1:4" ht="15.75">
      <c r="A44" s="4" t="s">
        <v>28</v>
      </c>
      <c r="B44" s="51" t="s">
        <v>41</v>
      </c>
      <c r="C44" s="65"/>
      <c r="D44" s="28"/>
    </row>
    <row r="45" spans="1:5" ht="15.75">
      <c r="A45" s="4" t="s">
        <v>5</v>
      </c>
      <c r="B45" s="45" t="s">
        <v>42</v>
      </c>
      <c r="C45" s="65"/>
      <c r="D45" s="28"/>
      <c r="E45" s="12">
        <f>3636600+957086500</f>
        <v>960723100</v>
      </c>
    </row>
    <row r="46" spans="1:4" ht="15.75">
      <c r="A46" s="10">
        <v>1</v>
      </c>
      <c r="B46" s="53" t="s">
        <v>37</v>
      </c>
      <c r="C46" s="70"/>
      <c r="D46" s="42"/>
    </row>
    <row r="47" spans="1:4" ht="15.75">
      <c r="A47" s="6">
        <v>2</v>
      </c>
      <c r="B47" s="52" t="s">
        <v>38</v>
      </c>
      <c r="C47" s="66"/>
      <c r="D47" s="30"/>
    </row>
    <row r="48" spans="1:5" ht="15.75">
      <c r="A48" s="6">
        <v>3</v>
      </c>
      <c r="B48" s="52" t="s">
        <v>39</v>
      </c>
      <c r="C48" s="66"/>
      <c r="D48" s="30"/>
      <c r="E48" s="12">
        <f>E45-C43</f>
        <v>12400000</v>
      </c>
    </row>
    <row r="49" spans="1:4" ht="15.75">
      <c r="A49" s="11">
        <v>4</v>
      </c>
      <c r="B49" s="54" t="s">
        <v>40</v>
      </c>
      <c r="C49" s="71"/>
      <c r="D49" s="36"/>
    </row>
    <row r="50" ht="15.75">
      <c r="C50" s="72" t="s">
        <v>138</v>
      </c>
    </row>
    <row r="51" ht="15.75">
      <c r="C51" s="73" t="s">
        <v>8</v>
      </c>
    </row>
    <row r="56" ht="15.75">
      <c r="D56" s="18" t="s">
        <v>44</v>
      </c>
    </row>
    <row r="57" spans="1:4" ht="15.75">
      <c r="A57" s="107" t="s">
        <v>10</v>
      </c>
      <c r="B57" s="107"/>
      <c r="C57" s="107"/>
      <c r="D57" s="107"/>
    </row>
    <row r="58" spans="1:4" ht="15.75">
      <c r="A58" s="106" t="s">
        <v>11</v>
      </c>
      <c r="B58" s="107"/>
      <c r="C58" s="107"/>
      <c r="D58" s="107"/>
    </row>
    <row r="59" spans="1:4" ht="15.75">
      <c r="A59" s="1"/>
      <c r="B59" s="2" t="s">
        <v>105</v>
      </c>
      <c r="C59" s="17"/>
      <c r="D59" s="38"/>
    </row>
    <row r="60" ht="15.75">
      <c r="B60" s="44" t="s">
        <v>43</v>
      </c>
    </row>
    <row r="61" spans="1:4" ht="15.75">
      <c r="A61" s="107" t="s">
        <v>12</v>
      </c>
      <c r="B61" s="107"/>
      <c r="C61" s="107"/>
      <c r="D61" s="107"/>
    </row>
    <row r="62" spans="1:4" ht="15.75">
      <c r="A62" s="107" t="s">
        <v>132</v>
      </c>
      <c r="B62" s="107"/>
      <c r="C62" s="107"/>
      <c r="D62" s="107"/>
    </row>
    <row r="63" spans="1:4" ht="15.75">
      <c r="A63" s="108" t="s">
        <v>46</v>
      </c>
      <c r="B63" s="108"/>
      <c r="C63" s="108"/>
      <c r="D63" s="108"/>
    </row>
    <row r="64" ht="15.75">
      <c r="D64" s="18" t="s">
        <v>102</v>
      </c>
    </row>
    <row r="65" spans="1:4" ht="15.75">
      <c r="A65" s="113" t="s">
        <v>125</v>
      </c>
      <c r="B65" s="109" t="s">
        <v>14</v>
      </c>
      <c r="C65" s="37" t="s">
        <v>94</v>
      </c>
      <c r="D65" s="39" t="s">
        <v>96</v>
      </c>
    </row>
    <row r="66" spans="1:4" ht="15.75">
      <c r="A66" s="114"/>
      <c r="B66" s="110"/>
      <c r="C66" s="15" t="s">
        <v>95</v>
      </c>
      <c r="D66" s="40" t="s">
        <v>97</v>
      </c>
    </row>
    <row r="67" spans="1:4" ht="15.75">
      <c r="A67" s="4" t="s">
        <v>3</v>
      </c>
      <c r="B67" s="45" t="s">
        <v>17</v>
      </c>
      <c r="C67" s="59"/>
      <c r="D67" s="41"/>
    </row>
    <row r="68" spans="1:4" ht="15.75">
      <c r="A68" s="4" t="s">
        <v>18</v>
      </c>
      <c r="B68" s="45" t="s">
        <v>19</v>
      </c>
      <c r="C68" s="59"/>
      <c r="D68" s="41"/>
    </row>
    <row r="69" spans="1:4" ht="12.75" customHeight="1">
      <c r="A69" s="19">
        <v>1</v>
      </c>
      <c r="B69" s="46" t="s">
        <v>20</v>
      </c>
      <c r="C69" s="60"/>
      <c r="D69" s="20"/>
    </row>
    <row r="70" spans="1:4" ht="12.75" customHeight="1">
      <c r="A70" s="21"/>
      <c r="B70" s="47" t="s">
        <v>21</v>
      </c>
      <c r="C70" s="61"/>
      <c r="D70" s="22"/>
    </row>
    <row r="71" spans="1:4" ht="12.75" customHeight="1">
      <c r="A71" s="23"/>
      <c r="B71" s="48" t="s">
        <v>120</v>
      </c>
      <c r="C71" s="62">
        <f>C16</f>
        <v>7698000</v>
      </c>
      <c r="D71" s="24"/>
    </row>
    <row r="72" spans="1:4" ht="12.75" customHeight="1">
      <c r="A72" s="25">
        <v>2</v>
      </c>
      <c r="B72" s="49" t="s">
        <v>22</v>
      </c>
      <c r="C72" s="63"/>
      <c r="D72" s="26"/>
    </row>
    <row r="73" spans="1:4" ht="12.75" customHeight="1">
      <c r="A73" s="21"/>
      <c r="B73" s="47" t="s">
        <v>23</v>
      </c>
      <c r="C73" s="61"/>
      <c r="D73" s="22"/>
    </row>
    <row r="74" spans="1:4" ht="12.75" customHeight="1">
      <c r="A74" s="23">
        <v>3</v>
      </c>
      <c r="B74" s="50" t="s">
        <v>24</v>
      </c>
      <c r="C74" s="64"/>
      <c r="D74" s="24"/>
    </row>
    <row r="75" spans="1:4" ht="12.75" customHeight="1">
      <c r="A75" s="23"/>
      <c r="B75" s="48" t="s">
        <v>25</v>
      </c>
      <c r="C75" s="64"/>
      <c r="D75" s="24"/>
    </row>
    <row r="76" spans="1:4" ht="12.75" customHeight="1">
      <c r="A76" s="25">
        <v>4</v>
      </c>
      <c r="B76" s="49" t="s">
        <v>26</v>
      </c>
      <c r="C76" s="63"/>
      <c r="D76" s="26"/>
    </row>
    <row r="77" spans="1:4" ht="12.75" customHeight="1">
      <c r="A77" s="23"/>
      <c r="B77" s="48" t="s">
        <v>27</v>
      </c>
      <c r="C77" s="64"/>
      <c r="D77" s="24"/>
    </row>
    <row r="78" spans="1:4" ht="12.75" customHeight="1">
      <c r="A78" s="27" t="s">
        <v>28</v>
      </c>
      <c r="B78" s="51" t="s">
        <v>29</v>
      </c>
      <c r="C78" s="65"/>
      <c r="D78" s="28"/>
    </row>
    <row r="79" spans="1:4" ht="12.75" customHeight="1">
      <c r="A79" s="19">
        <v>1</v>
      </c>
      <c r="B79" s="46" t="s">
        <v>30</v>
      </c>
      <c r="C79" s="60"/>
      <c r="D79" s="20"/>
    </row>
    <row r="80" spans="1:4" ht="12.75" customHeight="1">
      <c r="A80" s="21"/>
      <c r="B80" s="47" t="s">
        <v>21</v>
      </c>
      <c r="C80" s="61"/>
      <c r="D80" s="22"/>
    </row>
    <row r="81" spans="1:4" ht="12.75" customHeight="1">
      <c r="A81" s="25">
        <v>2</v>
      </c>
      <c r="B81" s="49" t="s">
        <v>31</v>
      </c>
      <c r="C81" s="63"/>
      <c r="D81" s="26"/>
    </row>
    <row r="82" spans="1:4" ht="12.75" customHeight="1">
      <c r="A82" s="21"/>
      <c r="B82" s="47" t="s">
        <v>23</v>
      </c>
      <c r="C82" s="61"/>
      <c r="D82" s="22"/>
    </row>
    <row r="83" spans="1:4" ht="12.75" customHeight="1">
      <c r="A83" s="25">
        <v>3</v>
      </c>
      <c r="B83" s="49" t="s">
        <v>32</v>
      </c>
      <c r="C83" s="63"/>
      <c r="D83" s="26"/>
    </row>
    <row r="84" spans="1:4" ht="12.75" customHeight="1">
      <c r="A84" s="23"/>
      <c r="B84" s="48" t="s">
        <v>27</v>
      </c>
      <c r="C84" s="64"/>
      <c r="D84" s="24"/>
    </row>
    <row r="85" spans="1:4" ht="12.75" customHeight="1">
      <c r="A85" s="27" t="s">
        <v>33</v>
      </c>
      <c r="B85" s="51" t="s">
        <v>34</v>
      </c>
      <c r="C85" s="65"/>
      <c r="D85" s="28"/>
    </row>
    <row r="86" spans="1:4" ht="12.75" customHeight="1">
      <c r="A86" s="19">
        <v>1</v>
      </c>
      <c r="B86" s="46" t="s">
        <v>30</v>
      </c>
      <c r="C86" s="60"/>
      <c r="D86" s="20"/>
    </row>
    <row r="87" spans="1:4" ht="12.75" customHeight="1">
      <c r="A87" s="21"/>
      <c r="B87" s="47" t="s">
        <v>21</v>
      </c>
      <c r="C87" s="61"/>
      <c r="D87" s="22"/>
    </row>
    <row r="88" spans="1:4" ht="12.75" customHeight="1">
      <c r="A88" s="23">
        <v>2</v>
      </c>
      <c r="B88" s="50" t="s">
        <v>22</v>
      </c>
      <c r="C88" s="64"/>
      <c r="D88" s="24"/>
    </row>
    <row r="89" spans="1:4" ht="12.75" customHeight="1">
      <c r="A89" s="23"/>
      <c r="B89" s="48" t="s">
        <v>23</v>
      </c>
      <c r="C89" s="64"/>
      <c r="D89" s="24"/>
    </row>
    <row r="90" spans="1:4" ht="12.75" customHeight="1">
      <c r="A90" s="29">
        <v>3</v>
      </c>
      <c r="B90" s="52" t="s">
        <v>24</v>
      </c>
      <c r="C90" s="66"/>
      <c r="D90" s="30"/>
    </row>
    <row r="91" spans="1:4" ht="12.75" customHeight="1">
      <c r="A91" s="23">
        <v>4</v>
      </c>
      <c r="B91" s="50" t="s">
        <v>32</v>
      </c>
      <c r="C91" s="64"/>
      <c r="D91" s="24"/>
    </row>
    <row r="92" spans="1:4" ht="12.75" customHeight="1">
      <c r="A92" s="23"/>
      <c r="B92" s="48" t="s">
        <v>27</v>
      </c>
      <c r="C92" s="64"/>
      <c r="D92" s="24"/>
    </row>
    <row r="93" spans="1:4" ht="12.75" customHeight="1">
      <c r="A93" s="27" t="s">
        <v>4</v>
      </c>
      <c r="B93" s="45" t="s">
        <v>47</v>
      </c>
      <c r="C93" s="65"/>
      <c r="D93" s="28"/>
    </row>
    <row r="94" spans="1:4" ht="12.75" customHeight="1">
      <c r="A94" s="27" t="s">
        <v>18</v>
      </c>
      <c r="B94" s="51" t="s">
        <v>48</v>
      </c>
      <c r="C94" s="65">
        <f>C95+C97+C99+C110+C115+C117+C122+C127+C130+C132+C136+C139+C141+C145+C151+C156+C158+C162+C165+C170</f>
        <v>5979039899</v>
      </c>
      <c r="D94" s="28"/>
    </row>
    <row r="95" spans="1:4" ht="12.75" customHeight="1">
      <c r="A95" s="31"/>
      <c r="B95" s="55" t="s">
        <v>49</v>
      </c>
      <c r="C95" s="74">
        <f>C96</f>
        <v>1804380070</v>
      </c>
      <c r="D95" s="32"/>
    </row>
    <row r="96" spans="1:4" ht="12.75" customHeight="1">
      <c r="A96" s="29"/>
      <c r="B96" s="52" t="s">
        <v>50</v>
      </c>
      <c r="C96" s="75">
        <f>1804380070</f>
        <v>1804380070</v>
      </c>
      <c r="D96" s="30"/>
    </row>
    <row r="97" spans="1:4" ht="12.75" customHeight="1">
      <c r="A97" s="33"/>
      <c r="B97" s="56" t="s">
        <v>51</v>
      </c>
      <c r="C97" s="76">
        <f>C98</f>
        <v>38897430</v>
      </c>
      <c r="D97" s="30"/>
    </row>
    <row r="98" spans="1:4" ht="12.75" customHeight="1">
      <c r="A98" s="29"/>
      <c r="B98" s="52" t="s">
        <v>52</v>
      </c>
      <c r="C98" s="66">
        <v>38897430</v>
      </c>
      <c r="D98" s="30"/>
    </row>
    <row r="99" spans="1:4" ht="12.75" customHeight="1">
      <c r="A99" s="33"/>
      <c r="B99" s="56" t="s">
        <v>53</v>
      </c>
      <c r="C99" s="76">
        <f>SUM(C100:C109)</f>
        <v>2093618361</v>
      </c>
      <c r="D99" s="34"/>
    </row>
    <row r="100" spans="1:4" ht="12.75" customHeight="1">
      <c r="A100" s="29"/>
      <c r="B100" s="52" t="s">
        <v>54</v>
      </c>
      <c r="C100" s="75">
        <v>26748049</v>
      </c>
      <c r="D100" s="30"/>
    </row>
    <row r="101" spans="1:4" ht="12.75" customHeight="1">
      <c r="A101" s="29"/>
      <c r="B101" s="52" t="s">
        <v>55</v>
      </c>
      <c r="C101" s="75">
        <v>232103529</v>
      </c>
      <c r="D101" s="30"/>
    </row>
    <row r="102" spans="1:4" ht="12.75" customHeight="1">
      <c r="A102" s="29"/>
      <c r="B102" s="52" t="s">
        <v>56</v>
      </c>
      <c r="C102" s="75">
        <v>131910599</v>
      </c>
      <c r="D102" s="30"/>
    </row>
    <row r="103" spans="1:4" ht="12.75" customHeight="1">
      <c r="A103" s="29"/>
      <c r="B103" s="52" t="s">
        <v>121</v>
      </c>
      <c r="C103" s="75">
        <v>1135584003</v>
      </c>
      <c r="D103" s="30"/>
    </row>
    <row r="104" spans="1:4" ht="12.75" customHeight="1">
      <c r="A104" s="29"/>
      <c r="B104" s="52" t="s">
        <v>57</v>
      </c>
      <c r="C104" s="75">
        <v>13889000</v>
      </c>
      <c r="D104" s="30"/>
    </row>
    <row r="105" spans="1:4" ht="12.75" customHeight="1">
      <c r="A105" s="29"/>
      <c r="B105" s="52" t="s">
        <v>116</v>
      </c>
      <c r="C105" s="75">
        <v>251550681</v>
      </c>
      <c r="D105" s="30"/>
    </row>
    <row r="106" spans="1:4" ht="12.75" customHeight="1">
      <c r="A106" s="29"/>
      <c r="B106" s="52" t="s">
        <v>58</v>
      </c>
      <c r="C106" s="75"/>
      <c r="D106" s="30"/>
    </row>
    <row r="107" spans="1:4" ht="12.75" customHeight="1">
      <c r="A107" s="29"/>
      <c r="B107" s="52" t="s">
        <v>59</v>
      </c>
      <c r="C107" s="66"/>
      <c r="D107" s="30"/>
    </row>
    <row r="108" spans="1:4" ht="12.75" customHeight="1">
      <c r="A108" s="29"/>
      <c r="B108" s="52" t="s">
        <v>117</v>
      </c>
      <c r="C108" s="75">
        <v>291728500</v>
      </c>
      <c r="D108" s="30"/>
    </row>
    <row r="109" spans="1:4" ht="12.75" customHeight="1">
      <c r="A109" s="29"/>
      <c r="B109" s="52" t="s">
        <v>60</v>
      </c>
      <c r="C109" s="75">
        <v>10104000</v>
      </c>
      <c r="D109" s="30"/>
    </row>
    <row r="110" spans="1:4" ht="12.75" customHeight="1">
      <c r="A110" s="33"/>
      <c r="B110" s="56" t="s">
        <v>61</v>
      </c>
      <c r="C110" s="76">
        <f>C112+C114+C113+C111</f>
        <v>66692000</v>
      </c>
      <c r="D110" s="34"/>
    </row>
    <row r="111" spans="1:4" ht="12.75" customHeight="1">
      <c r="A111" s="33"/>
      <c r="B111" s="52" t="s">
        <v>136</v>
      </c>
      <c r="C111" s="66">
        <v>5164000</v>
      </c>
      <c r="D111" s="34"/>
    </row>
    <row r="112" spans="1:4" ht="12.75" customHeight="1">
      <c r="A112" s="33"/>
      <c r="B112" s="52" t="s">
        <v>133</v>
      </c>
      <c r="C112" s="66">
        <v>1302000</v>
      </c>
      <c r="D112" s="34"/>
    </row>
    <row r="113" spans="1:4" ht="12.75" customHeight="1">
      <c r="A113" s="29"/>
      <c r="B113" s="52" t="s">
        <v>127</v>
      </c>
      <c r="C113" s="75">
        <v>60100000</v>
      </c>
      <c r="D113" s="30"/>
    </row>
    <row r="114" spans="1:4" ht="12.75" customHeight="1">
      <c r="A114" s="33"/>
      <c r="B114" s="52" t="s">
        <v>134</v>
      </c>
      <c r="C114" s="66">
        <v>126000</v>
      </c>
      <c r="D114" s="34"/>
    </row>
    <row r="115" spans="1:4" ht="12.75" customHeight="1">
      <c r="A115" s="33"/>
      <c r="B115" s="56" t="s">
        <v>62</v>
      </c>
      <c r="C115" s="76">
        <f>C116</f>
        <v>11470000</v>
      </c>
      <c r="D115" s="34"/>
    </row>
    <row r="116" spans="1:4" ht="12.75" customHeight="1">
      <c r="A116" s="29"/>
      <c r="B116" s="52" t="s">
        <v>63</v>
      </c>
      <c r="C116" s="66">
        <v>11470000</v>
      </c>
      <c r="D116" s="30"/>
    </row>
    <row r="117" spans="1:4" ht="12.75" customHeight="1">
      <c r="A117" s="33"/>
      <c r="B117" s="56" t="s">
        <v>64</v>
      </c>
      <c r="C117" s="76">
        <f>SUM(C118:C121)</f>
        <v>166827100</v>
      </c>
      <c r="D117" s="34"/>
    </row>
    <row r="118" spans="1:4" ht="12.75" customHeight="1">
      <c r="A118" s="33"/>
      <c r="B118" s="52" t="s">
        <v>112</v>
      </c>
      <c r="C118" s="66"/>
      <c r="D118" s="34"/>
    </row>
    <row r="119" spans="1:4" ht="12.75" customHeight="1">
      <c r="A119" s="29"/>
      <c r="B119" s="52" t="s">
        <v>65</v>
      </c>
      <c r="C119" s="66">
        <v>4310000</v>
      </c>
      <c r="D119" s="30"/>
    </row>
    <row r="120" spans="1:4" ht="12.75" customHeight="1">
      <c r="A120" s="29"/>
      <c r="B120" s="52" t="s">
        <v>66</v>
      </c>
      <c r="C120" s="66"/>
      <c r="D120" s="30"/>
    </row>
    <row r="121" spans="1:4" ht="12.75" customHeight="1">
      <c r="A121" s="29"/>
      <c r="B121" s="52" t="s">
        <v>98</v>
      </c>
      <c r="C121" s="66">
        <v>162517100</v>
      </c>
      <c r="D121" s="30"/>
    </row>
    <row r="122" spans="1:4" ht="12.75" customHeight="1">
      <c r="A122" s="33"/>
      <c r="B122" s="56" t="s">
        <v>67</v>
      </c>
      <c r="C122" s="76">
        <f>SUM(C123:C126)</f>
        <v>457163153</v>
      </c>
      <c r="D122" s="34"/>
    </row>
    <row r="123" spans="1:4" ht="12.75" customHeight="1">
      <c r="A123" s="29"/>
      <c r="B123" s="52" t="s">
        <v>68</v>
      </c>
      <c r="C123" s="68">
        <v>341182564</v>
      </c>
      <c r="D123" s="30"/>
    </row>
    <row r="124" spans="1:4" ht="12.75" customHeight="1">
      <c r="A124" s="29"/>
      <c r="B124" s="52" t="s">
        <v>69</v>
      </c>
      <c r="C124" s="68">
        <v>58798081</v>
      </c>
      <c r="D124" s="30"/>
    </row>
    <row r="125" spans="1:4" ht="12.75" customHeight="1">
      <c r="A125" s="29"/>
      <c r="B125" s="52" t="s">
        <v>70</v>
      </c>
      <c r="C125" s="68">
        <v>38887068</v>
      </c>
      <c r="D125" s="30"/>
    </row>
    <row r="126" spans="1:4" ht="12.75" customHeight="1">
      <c r="A126" s="29"/>
      <c r="B126" s="52" t="s">
        <v>71</v>
      </c>
      <c r="C126" s="68">
        <v>18295440</v>
      </c>
      <c r="D126" s="30"/>
    </row>
    <row r="127" spans="1:4" ht="12.75" customHeight="1">
      <c r="A127" s="33"/>
      <c r="B127" s="56" t="s">
        <v>72</v>
      </c>
      <c r="C127" s="76"/>
      <c r="D127" s="34"/>
    </row>
    <row r="128" spans="1:4" ht="12.75" customHeight="1">
      <c r="A128" s="33"/>
      <c r="B128" s="52" t="s">
        <v>113</v>
      </c>
      <c r="C128" s="68"/>
      <c r="D128" s="34"/>
    </row>
    <row r="129" spans="1:4" ht="12.75" customHeight="1">
      <c r="A129" s="29"/>
      <c r="B129" s="52" t="s">
        <v>73</v>
      </c>
      <c r="C129" s="66"/>
      <c r="D129" s="30"/>
    </row>
    <row r="130" spans="1:4" ht="12.75" customHeight="1">
      <c r="A130" s="33"/>
      <c r="B130" s="56" t="s">
        <v>74</v>
      </c>
      <c r="C130" s="76">
        <f>C131</f>
        <v>11641331</v>
      </c>
      <c r="D130" s="34"/>
    </row>
    <row r="131" spans="1:4" ht="12.75" customHeight="1">
      <c r="A131" s="29"/>
      <c r="B131" s="52" t="s">
        <v>75</v>
      </c>
      <c r="C131" s="66">
        <v>11641331</v>
      </c>
      <c r="D131" s="30"/>
    </row>
    <row r="132" spans="1:4" ht="12.75" customHeight="1">
      <c r="A132" s="33"/>
      <c r="B132" s="56" t="s">
        <v>76</v>
      </c>
      <c r="C132" s="76">
        <f>SUM(C133:C135)</f>
        <v>20325000</v>
      </c>
      <c r="D132" s="34"/>
    </row>
    <row r="133" spans="1:4" ht="12.75" customHeight="1">
      <c r="A133" s="29"/>
      <c r="B133" s="52" t="s">
        <v>77</v>
      </c>
      <c r="C133" s="66">
        <v>5000000</v>
      </c>
      <c r="D133" s="30"/>
    </row>
    <row r="134" spans="1:4" ht="12.75" customHeight="1">
      <c r="A134" s="29"/>
      <c r="B134" s="52" t="s">
        <v>106</v>
      </c>
      <c r="C134" s="66">
        <v>2680000</v>
      </c>
      <c r="D134" s="30"/>
    </row>
    <row r="135" spans="1:4" ht="12.75" customHeight="1">
      <c r="A135" s="29"/>
      <c r="B135" s="52" t="s">
        <v>107</v>
      </c>
      <c r="C135" s="66">
        <v>12645000</v>
      </c>
      <c r="D135" s="30"/>
    </row>
    <row r="136" spans="1:4" ht="12.75" customHeight="1">
      <c r="A136" s="33"/>
      <c r="B136" s="56" t="s">
        <v>78</v>
      </c>
      <c r="C136" s="76">
        <f>C137+C138</f>
        <v>2205200</v>
      </c>
      <c r="D136" s="34"/>
    </row>
    <row r="137" spans="1:4" ht="12.75" customHeight="1">
      <c r="A137" s="29"/>
      <c r="B137" s="52" t="s">
        <v>79</v>
      </c>
      <c r="C137" s="66">
        <v>200473</v>
      </c>
      <c r="D137" s="30"/>
    </row>
    <row r="138" spans="1:4" ht="12.75" customHeight="1">
      <c r="A138" s="29"/>
      <c r="B138" s="52" t="s">
        <v>135</v>
      </c>
      <c r="C138" s="66">
        <v>2004727</v>
      </c>
      <c r="D138" s="30"/>
    </row>
    <row r="139" spans="1:4" ht="12.75" customHeight="1">
      <c r="A139" s="33"/>
      <c r="B139" s="56" t="s">
        <v>80</v>
      </c>
      <c r="C139" s="76"/>
      <c r="D139" s="34"/>
    </row>
    <row r="140" spans="1:6" ht="12.75" customHeight="1">
      <c r="A140" s="33"/>
      <c r="B140" s="52" t="s">
        <v>81</v>
      </c>
      <c r="C140" s="66"/>
      <c r="D140" s="34"/>
      <c r="E140" s="12">
        <v>80000</v>
      </c>
      <c r="F140" s="12">
        <v>50000</v>
      </c>
    </row>
    <row r="141" spans="1:6" ht="12.75" customHeight="1">
      <c r="A141" s="33"/>
      <c r="B141" s="56" t="s">
        <v>82</v>
      </c>
      <c r="C141" s="76">
        <f>SUM(C142:C144)</f>
        <v>113912500</v>
      </c>
      <c r="D141" s="34"/>
      <c r="E141" s="12">
        <v>200000</v>
      </c>
      <c r="F141" s="12">
        <v>170000</v>
      </c>
    </row>
    <row r="142" spans="1:6" ht="12.75" customHeight="1">
      <c r="A142" s="29"/>
      <c r="B142" s="52" t="s">
        <v>83</v>
      </c>
      <c r="C142" s="66">
        <v>27150000</v>
      </c>
      <c r="D142" s="30"/>
      <c r="E142" s="12">
        <v>2970000</v>
      </c>
      <c r="F142" s="12">
        <v>180000</v>
      </c>
    </row>
    <row r="143" spans="1:6" ht="12.75" customHeight="1">
      <c r="A143" s="29"/>
      <c r="B143" s="52" t="s">
        <v>108</v>
      </c>
      <c r="C143" s="66">
        <v>3850000</v>
      </c>
      <c r="D143" s="30"/>
      <c r="E143" s="12">
        <v>140000</v>
      </c>
      <c r="F143" s="12">
        <v>190000</v>
      </c>
    </row>
    <row r="144" spans="1:5" ht="12.75" customHeight="1">
      <c r="A144" s="29"/>
      <c r="B144" s="52" t="s">
        <v>126</v>
      </c>
      <c r="C144" s="79">
        <v>82912500</v>
      </c>
      <c r="D144" s="30"/>
      <c r="E144" s="12">
        <v>560000</v>
      </c>
    </row>
    <row r="145" spans="1:7" ht="12.75" customHeight="1">
      <c r="A145" s="29"/>
      <c r="B145" s="56" t="s">
        <v>109</v>
      </c>
      <c r="C145" s="76">
        <f>SUM(C146:C150)</f>
        <v>92012000</v>
      </c>
      <c r="D145" s="30"/>
      <c r="E145" s="12">
        <f>SUM(E140:E144)</f>
        <v>3950000</v>
      </c>
      <c r="F145" s="12">
        <f>SUM(F140:F144)</f>
        <v>590000</v>
      </c>
      <c r="G145" s="80">
        <f>E145-F145</f>
        <v>3360000</v>
      </c>
    </row>
    <row r="146" spans="1:4" ht="12.75" customHeight="1">
      <c r="A146" s="29"/>
      <c r="B146" s="52" t="s">
        <v>130</v>
      </c>
      <c r="C146" s="66">
        <v>23700000</v>
      </c>
      <c r="D146" s="30"/>
    </row>
    <row r="147" spans="1:4" ht="12.75" customHeight="1">
      <c r="A147" s="29"/>
      <c r="B147" s="52" t="s">
        <v>110</v>
      </c>
      <c r="C147" s="66">
        <v>38152000</v>
      </c>
      <c r="D147" s="30"/>
    </row>
    <row r="148" spans="1:4" ht="12.75" customHeight="1">
      <c r="A148" s="29"/>
      <c r="B148" s="52" t="s">
        <v>111</v>
      </c>
      <c r="C148" s="66">
        <v>7150000</v>
      </c>
      <c r="D148" s="30"/>
    </row>
    <row r="149" spans="1:4" ht="12.75" customHeight="1">
      <c r="A149" s="29"/>
      <c r="B149" s="52" t="s">
        <v>139</v>
      </c>
      <c r="C149" s="66">
        <v>6840000</v>
      </c>
      <c r="D149" s="30"/>
    </row>
    <row r="150" spans="1:4" ht="12.75" customHeight="1">
      <c r="A150" s="29"/>
      <c r="B150" s="52" t="s">
        <v>114</v>
      </c>
      <c r="C150" s="66">
        <v>16170000</v>
      </c>
      <c r="D150" s="30"/>
    </row>
    <row r="151" spans="1:4" ht="12.75" customHeight="1">
      <c r="A151" s="33"/>
      <c r="B151" s="56" t="s">
        <v>84</v>
      </c>
      <c r="C151" s="76">
        <f>C152+C154+C153+C155</f>
        <v>35290000</v>
      </c>
      <c r="D151" s="34"/>
    </row>
    <row r="152" spans="1:4" ht="12.75" customHeight="1">
      <c r="A152" s="29"/>
      <c r="B152" s="52" t="s">
        <v>85</v>
      </c>
      <c r="C152" s="66">
        <v>17190000</v>
      </c>
      <c r="D152" s="30"/>
    </row>
    <row r="153" spans="1:4" ht="12.75" customHeight="1">
      <c r="A153" s="29"/>
      <c r="B153" s="52" t="s">
        <v>122</v>
      </c>
      <c r="C153" s="66"/>
      <c r="D153" s="30"/>
    </row>
    <row r="154" spans="1:4" ht="12.75" customHeight="1">
      <c r="A154" s="29"/>
      <c r="B154" s="52" t="s">
        <v>99</v>
      </c>
      <c r="C154" s="66">
        <v>3100000</v>
      </c>
      <c r="D154" s="30"/>
    </row>
    <row r="155" spans="1:4" ht="12.75" customHeight="1">
      <c r="A155" s="29"/>
      <c r="B155" s="52" t="s">
        <v>137</v>
      </c>
      <c r="C155" s="66">
        <v>15000000</v>
      </c>
      <c r="D155" s="30"/>
    </row>
    <row r="156" spans="1:4" ht="12.75" customHeight="1">
      <c r="A156" s="29"/>
      <c r="B156" s="56" t="s">
        <v>128</v>
      </c>
      <c r="C156" s="76">
        <f>C157</f>
        <v>772508000</v>
      </c>
      <c r="D156" s="30"/>
    </row>
    <row r="157" spans="1:4" ht="12.75" customHeight="1">
      <c r="A157" s="29"/>
      <c r="B157" s="52" t="s">
        <v>129</v>
      </c>
      <c r="C157" s="66">
        <v>772508000</v>
      </c>
      <c r="D157" s="30"/>
    </row>
    <row r="158" spans="1:4" ht="12.75" customHeight="1">
      <c r="A158" s="33"/>
      <c r="B158" s="56" t="s">
        <v>86</v>
      </c>
      <c r="C158" s="76">
        <f>C159+C160+C161</f>
        <v>27638600</v>
      </c>
      <c r="D158" s="34"/>
    </row>
    <row r="159" spans="1:4" ht="12.75" customHeight="1">
      <c r="A159" s="29"/>
      <c r="B159" s="52" t="s">
        <v>87</v>
      </c>
      <c r="C159" s="68">
        <v>886600</v>
      </c>
      <c r="D159" s="30"/>
    </row>
    <row r="160" spans="1:4" ht="12.75" customHeight="1">
      <c r="A160" s="29"/>
      <c r="B160" s="52" t="s">
        <v>131</v>
      </c>
      <c r="C160" s="66">
        <v>2750000</v>
      </c>
      <c r="D160" s="30"/>
    </row>
    <row r="161" spans="1:4" ht="12.75" customHeight="1">
      <c r="A161" s="29"/>
      <c r="B161" s="52" t="s">
        <v>115</v>
      </c>
      <c r="C161" s="68">
        <v>24002000</v>
      </c>
      <c r="D161" s="30"/>
    </row>
    <row r="162" spans="1:4" ht="12.75" customHeight="1">
      <c r="A162" s="33"/>
      <c r="B162" s="56" t="s">
        <v>88</v>
      </c>
      <c r="C162" s="76">
        <f>C163+C164</f>
        <v>264459154</v>
      </c>
      <c r="D162" s="34"/>
    </row>
    <row r="163" spans="1:4" ht="12.75" customHeight="1">
      <c r="A163" s="29"/>
      <c r="B163" s="52" t="s">
        <v>89</v>
      </c>
      <c r="C163" s="66">
        <v>264459154</v>
      </c>
      <c r="D163" s="30"/>
    </row>
    <row r="164" spans="1:4" ht="12.75" customHeight="1">
      <c r="A164" s="29"/>
      <c r="B164" s="52" t="s">
        <v>123</v>
      </c>
      <c r="C164" s="66"/>
      <c r="D164" s="30"/>
    </row>
    <row r="165" spans="1:4" ht="12.75" customHeight="1">
      <c r="A165" s="33"/>
      <c r="B165" s="56" t="s">
        <v>90</v>
      </c>
      <c r="C165" s="76">
        <f>SUM(C166:C169)</f>
        <v>0</v>
      </c>
      <c r="D165" s="34"/>
    </row>
    <row r="166" spans="1:4" ht="12.75" customHeight="1">
      <c r="A166" s="33"/>
      <c r="B166" s="52" t="s">
        <v>91</v>
      </c>
      <c r="C166" s="66"/>
      <c r="D166" s="34"/>
    </row>
    <row r="167" spans="1:4" ht="12.75" customHeight="1">
      <c r="A167" s="33"/>
      <c r="B167" s="52" t="s">
        <v>118</v>
      </c>
      <c r="C167" s="66"/>
      <c r="D167" s="34"/>
    </row>
    <row r="168" spans="1:4" ht="12.75" customHeight="1">
      <c r="A168" s="33"/>
      <c r="B168" s="52" t="s">
        <v>119</v>
      </c>
      <c r="C168" s="66"/>
      <c r="D168" s="34"/>
    </row>
    <row r="169" spans="1:4" ht="12.75" customHeight="1">
      <c r="A169" s="29"/>
      <c r="B169" s="52" t="s">
        <v>101</v>
      </c>
      <c r="C169" s="66"/>
      <c r="D169" s="30"/>
    </row>
    <row r="170" spans="1:4" ht="12.75" customHeight="1">
      <c r="A170" s="29"/>
      <c r="B170" s="56" t="s">
        <v>100</v>
      </c>
      <c r="C170" s="76">
        <f>C171</f>
        <v>0</v>
      </c>
      <c r="D170" s="30"/>
    </row>
    <row r="171" spans="1:4" ht="12.75" customHeight="1">
      <c r="A171" s="29"/>
      <c r="B171" s="52" t="s">
        <v>101</v>
      </c>
      <c r="C171" s="66">
        <v>0</v>
      </c>
      <c r="D171" s="30"/>
    </row>
    <row r="172" spans="1:4" ht="12.75" customHeight="1">
      <c r="A172" s="29">
        <v>2</v>
      </c>
      <c r="B172" s="52" t="s">
        <v>92</v>
      </c>
      <c r="C172" s="66"/>
      <c r="D172" s="30"/>
    </row>
    <row r="173" spans="1:4" ht="12.75" customHeight="1">
      <c r="A173" s="33" t="s">
        <v>5</v>
      </c>
      <c r="B173" s="56" t="s">
        <v>93</v>
      </c>
      <c r="C173" s="66"/>
      <c r="D173" s="30"/>
    </row>
    <row r="174" spans="1:4" ht="12.75" customHeight="1">
      <c r="A174" s="29"/>
      <c r="B174" s="52" t="s">
        <v>1</v>
      </c>
      <c r="C174" s="66"/>
      <c r="D174" s="30"/>
    </row>
    <row r="175" spans="1:4" ht="12.75" customHeight="1">
      <c r="A175" s="35"/>
      <c r="B175" s="54" t="s">
        <v>2</v>
      </c>
      <c r="C175" s="71"/>
      <c r="D175" s="36"/>
    </row>
    <row r="176" spans="1:4" ht="5.25" customHeight="1">
      <c r="A176" s="16"/>
      <c r="B176" s="57"/>
      <c r="C176" s="77"/>
      <c r="D176" s="43"/>
    </row>
    <row r="177" spans="1:4" ht="15.75">
      <c r="A177" s="16"/>
      <c r="B177" s="57"/>
      <c r="C177" s="72" t="s">
        <v>140</v>
      </c>
      <c r="D177" s="43"/>
    </row>
    <row r="178" spans="1:4" ht="15.75">
      <c r="A178" s="16"/>
      <c r="B178" s="57"/>
      <c r="C178" s="78" t="s">
        <v>8</v>
      </c>
      <c r="D178" s="43"/>
    </row>
    <row r="179" spans="1:4" ht="15.75">
      <c r="A179" s="16"/>
      <c r="B179" s="57"/>
      <c r="C179" s="77"/>
      <c r="D179" s="43"/>
    </row>
    <row r="180" spans="1:4" ht="15.75">
      <c r="A180" s="16"/>
      <c r="B180" s="57"/>
      <c r="C180" s="77"/>
      <c r="D180" s="43"/>
    </row>
    <row r="181" spans="1:4" ht="15.75">
      <c r="A181" s="16"/>
      <c r="B181" s="57"/>
      <c r="C181" s="77"/>
      <c r="D181" s="43"/>
    </row>
    <row r="182" spans="1:4" ht="15.75">
      <c r="A182" s="16"/>
      <c r="B182" s="57"/>
      <c r="C182" s="77"/>
      <c r="D182" s="43"/>
    </row>
    <row r="183" spans="1:4" ht="15.75">
      <c r="A183" s="16"/>
      <c r="B183" s="57"/>
      <c r="C183" s="77"/>
      <c r="D183" s="43"/>
    </row>
    <row r="184" spans="1:4" ht="12.75" customHeight="1">
      <c r="A184" s="1"/>
      <c r="B184" s="2"/>
      <c r="C184" s="17"/>
      <c r="D184" s="18" t="s">
        <v>104</v>
      </c>
    </row>
    <row r="185" spans="1:4" ht="15.75">
      <c r="A185" s="107" t="s">
        <v>10</v>
      </c>
      <c r="B185" s="107"/>
      <c r="C185" s="107"/>
      <c r="D185" s="107"/>
    </row>
    <row r="186" spans="1:4" ht="15.75">
      <c r="A186" s="106" t="s">
        <v>11</v>
      </c>
      <c r="B186" s="106"/>
      <c r="C186" s="106"/>
      <c r="D186" s="106"/>
    </row>
    <row r="187" spans="1:4" ht="15.75">
      <c r="A187" s="1"/>
      <c r="B187" s="2" t="s">
        <v>142</v>
      </c>
      <c r="C187" s="17"/>
      <c r="D187" s="38"/>
    </row>
    <row r="188" spans="2:3" ht="12" customHeight="1">
      <c r="B188" s="44" t="s">
        <v>43</v>
      </c>
      <c r="C188" s="58" t="s">
        <v>103</v>
      </c>
    </row>
    <row r="189" spans="1:4" ht="15" customHeight="1">
      <c r="A189" s="107" t="s">
        <v>12</v>
      </c>
      <c r="B189" s="107"/>
      <c r="C189" s="107"/>
      <c r="D189" s="107"/>
    </row>
    <row r="190" spans="1:4" ht="15.75">
      <c r="A190" s="107" t="s">
        <v>141</v>
      </c>
      <c r="B190" s="107"/>
      <c r="C190" s="107"/>
      <c r="D190" s="107"/>
    </row>
    <row r="191" spans="1:4" ht="15.75">
      <c r="A191" s="108" t="s">
        <v>45</v>
      </c>
      <c r="B191" s="108"/>
      <c r="C191" s="108"/>
      <c r="D191" s="108"/>
    </row>
    <row r="192" ht="14.25" customHeight="1">
      <c r="D192" s="18" t="s">
        <v>102</v>
      </c>
    </row>
    <row r="193" spans="1:4" ht="12.75" customHeight="1">
      <c r="A193" s="109" t="s">
        <v>13</v>
      </c>
      <c r="B193" s="109" t="s">
        <v>14</v>
      </c>
      <c r="C193" s="14" t="s">
        <v>15</v>
      </c>
      <c r="D193" s="111" t="s">
        <v>16</v>
      </c>
    </row>
    <row r="194" spans="1:4" ht="12.75" customHeight="1">
      <c r="A194" s="110"/>
      <c r="B194" s="110"/>
      <c r="C194" s="15" t="s">
        <v>9</v>
      </c>
      <c r="D194" s="112"/>
    </row>
    <row r="195" spans="1:4" ht="12.75" customHeight="1">
      <c r="A195" s="4" t="s">
        <v>3</v>
      </c>
      <c r="B195" s="45" t="s">
        <v>17</v>
      </c>
      <c r="C195" s="59"/>
      <c r="D195" s="41"/>
    </row>
    <row r="196" spans="1:4" ht="13.5" customHeight="1">
      <c r="A196" s="4" t="s">
        <v>18</v>
      </c>
      <c r="B196" s="45" t="s">
        <v>19</v>
      </c>
      <c r="C196" s="59"/>
      <c r="D196" s="41"/>
    </row>
    <row r="197" spans="1:4" ht="15" customHeight="1">
      <c r="A197" s="5">
        <v>1</v>
      </c>
      <c r="B197" s="46" t="s">
        <v>20</v>
      </c>
      <c r="C197" s="60"/>
      <c r="D197" s="20"/>
    </row>
    <row r="198" spans="1:4" ht="15" customHeight="1">
      <c r="A198" s="7"/>
      <c r="B198" s="47" t="s">
        <v>21</v>
      </c>
      <c r="C198" s="61"/>
      <c r="D198" s="22"/>
    </row>
    <row r="199" spans="1:4" ht="15" customHeight="1">
      <c r="A199" s="9"/>
      <c r="B199" s="48" t="s">
        <v>124</v>
      </c>
      <c r="C199" s="62">
        <v>3656000</v>
      </c>
      <c r="D199" s="24"/>
    </row>
    <row r="200" spans="1:4" ht="15" customHeight="1">
      <c r="A200" s="8">
        <v>2</v>
      </c>
      <c r="B200" s="49" t="s">
        <v>22</v>
      </c>
      <c r="C200" s="63"/>
      <c r="D200" s="26"/>
    </row>
    <row r="201" spans="1:4" ht="15" customHeight="1">
      <c r="A201" s="7"/>
      <c r="B201" s="47" t="s">
        <v>23</v>
      </c>
      <c r="C201" s="61"/>
      <c r="D201" s="22"/>
    </row>
    <row r="202" spans="1:4" ht="15" customHeight="1">
      <c r="A202" s="9">
        <v>3</v>
      </c>
      <c r="B202" s="50" t="s">
        <v>24</v>
      </c>
      <c r="C202" s="64"/>
      <c r="D202" s="24"/>
    </row>
    <row r="203" spans="1:4" ht="15" customHeight="1">
      <c r="A203" s="9"/>
      <c r="B203" s="48" t="s">
        <v>25</v>
      </c>
      <c r="C203" s="64"/>
      <c r="D203" s="24"/>
    </row>
    <row r="204" spans="1:4" ht="15" customHeight="1">
      <c r="A204" s="8">
        <v>4</v>
      </c>
      <c r="B204" s="49" t="s">
        <v>26</v>
      </c>
      <c r="C204" s="63"/>
      <c r="D204" s="26"/>
    </row>
    <row r="205" spans="1:4" ht="15" customHeight="1">
      <c r="A205" s="9"/>
      <c r="B205" s="48" t="s">
        <v>27</v>
      </c>
      <c r="C205" s="64"/>
      <c r="D205" s="24"/>
    </row>
    <row r="206" spans="1:4" ht="15.75">
      <c r="A206" s="4" t="s">
        <v>28</v>
      </c>
      <c r="B206" s="51" t="s">
        <v>29</v>
      </c>
      <c r="C206" s="65"/>
      <c r="D206" s="28"/>
    </row>
    <row r="207" spans="1:4" ht="14.25" customHeight="1">
      <c r="A207" s="5">
        <v>1</v>
      </c>
      <c r="B207" s="46" t="s">
        <v>30</v>
      </c>
      <c r="C207" s="60"/>
      <c r="D207" s="20"/>
    </row>
    <row r="208" spans="1:4" ht="14.25" customHeight="1">
      <c r="A208" s="7"/>
      <c r="B208" s="47" t="s">
        <v>21</v>
      </c>
      <c r="C208" s="61"/>
      <c r="D208" s="22"/>
    </row>
    <row r="209" spans="1:4" ht="14.25" customHeight="1">
      <c r="A209" s="8">
        <v>2</v>
      </c>
      <c r="B209" s="49" t="s">
        <v>31</v>
      </c>
      <c r="C209" s="63"/>
      <c r="D209" s="26"/>
    </row>
    <row r="210" spans="1:4" ht="14.25" customHeight="1">
      <c r="A210" s="7"/>
      <c r="B210" s="47" t="s">
        <v>23</v>
      </c>
      <c r="C210" s="61"/>
      <c r="D210" s="22"/>
    </row>
    <row r="211" spans="1:4" ht="14.25" customHeight="1">
      <c r="A211" s="8">
        <v>3</v>
      </c>
      <c r="B211" s="49" t="s">
        <v>32</v>
      </c>
      <c r="C211" s="63"/>
      <c r="D211" s="26"/>
    </row>
    <row r="212" spans="1:4" ht="14.25" customHeight="1">
      <c r="A212" s="9"/>
      <c r="B212" s="48" t="s">
        <v>27</v>
      </c>
      <c r="C212" s="64"/>
      <c r="D212" s="24"/>
    </row>
    <row r="213" spans="1:4" ht="15.75">
      <c r="A213" s="4" t="s">
        <v>33</v>
      </c>
      <c r="B213" s="51" t="s">
        <v>34</v>
      </c>
      <c r="C213" s="65"/>
      <c r="D213" s="28"/>
    </row>
    <row r="214" spans="1:4" ht="14.25" customHeight="1">
      <c r="A214" s="5">
        <v>1</v>
      </c>
      <c r="B214" s="46" t="s">
        <v>30</v>
      </c>
      <c r="C214" s="60"/>
      <c r="D214" s="20"/>
    </row>
    <row r="215" spans="1:4" ht="14.25" customHeight="1">
      <c r="A215" s="7"/>
      <c r="B215" s="47" t="s">
        <v>21</v>
      </c>
      <c r="C215" s="61"/>
      <c r="D215" s="22"/>
    </row>
    <row r="216" spans="1:4" ht="14.25" customHeight="1">
      <c r="A216" s="9">
        <v>2</v>
      </c>
      <c r="B216" s="50" t="s">
        <v>22</v>
      </c>
      <c r="C216" s="64"/>
      <c r="D216" s="24"/>
    </row>
    <row r="217" spans="1:4" ht="14.25" customHeight="1">
      <c r="A217" s="9"/>
      <c r="B217" s="48" t="s">
        <v>23</v>
      </c>
      <c r="C217" s="64"/>
      <c r="D217" s="24"/>
    </row>
    <row r="218" spans="1:4" ht="14.25" customHeight="1">
      <c r="A218" s="6">
        <v>3</v>
      </c>
      <c r="B218" s="52" t="s">
        <v>24</v>
      </c>
      <c r="C218" s="66"/>
      <c r="D218" s="30"/>
    </row>
    <row r="219" spans="1:4" ht="14.25" customHeight="1">
      <c r="A219" s="9">
        <v>4</v>
      </c>
      <c r="B219" s="50" t="s">
        <v>32</v>
      </c>
      <c r="C219" s="64"/>
      <c r="D219" s="24"/>
    </row>
    <row r="220" spans="1:4" ht="14.25" customHeight="1">
      <c r="A220" s="9"/>
      <c r="B220" s="48" t="s">
        <v>27</v>
      </c>
      <c r="C220" s="64"/>
      <c r="D220" s="24"/>
    </row>
    <row r="221" spans="1:4" ht="14.25" customHeight="1">
      <c r="A221" s="4" t="s">
        <v>4</v>
      </c>
      <c r="B221" s="45" t="s">
        <v>35</v>
      </c>
      <c r="C221" s="65"/>
      <c r="D221" s="28"/>
    </row>
    <row r="222" spans="1:4" ht="15.75">
      <c r="A222" s="4" t="s">
        <v>18</v>
      </c>
      <c r="B222" s="51" t="s">
        <v>36</v>
      </c>
      <c r="C222" s="65">
        <f>C223+C224+C225+C226</f>
        <v>2948825905</v>
      </c>
      <c r="D222" s="28"/>
    </row>
    <row r="223" spans="1:5" ht="15.75">
      <c r="A223" s="10">
        <v>1</v>
      </c>
      <c r="B223" s="53" t="s">
        <v>37</v>
      </c>
      <c r="C223" s="67">
        <f>C279+C281+C283+C306+C296</f>
        <v>2349493437</v>
      </c>
      <c r="D223" s="42"/>
      <c r="E223" s="12">
        <f>2100000+7454968+16955000+2640000+2000000+2095000+4390000</f>
        <v>37634968</v>
      </c>
    </row>
    <row r="224" spans="1:5" ht="15.75">
      <c r="A224" s="6">
        <v>2</v>
      </c>
      <c r="B224" s="52" t="s">
        <v>38</v>
      </c>
      <c r="C224" s="68">
        <f>C296+C315+C316+C320+C324+C329+C339+C341</f>
        <v>37634968</v>
      </c>
      <c r="D224" s="30"/>
      <c r="E224" s="12">
        <f>C224-E223</f>
        <v>0</v>
      </c>
    </row>
    <row r="225" spans="1:4" ht="15.75">
      <c r="A225" s="6">
        <v>3</v>
      </c>
      <c r="B225" s="52" t="s">
        <v>39</v>
      </c>
      <c r="C225" s="68">
        <f>C332+C343</f>
        <v>111434000</v>
      </c>
      <c r="D225" s="30"/>
    </row>
    <row r="226" spans="1:5" ht="15.75">
      <c r="A226" s="11">
        <v>4</v>
      </c>
      <c r="B226" s="54" t="s">
        <v>40</v>
      </c>
      <c r="C226" s="69">
        <f>C278-C224-C225-C223</f>
        <v>450263500</v>
      </c>
      <c r="D226" s="36"/>
      <c r="E226" s="12">
        <v>857712589</v>
      </c>
    </row>
    <row r="227" spans="1:4" ht="15.75">
      <c r="A227" s="4" t="s">
        <v>28</v>
      </c>
      <c r="B227" s="51" t="s">
        <v>41</v>
      </c>
      <c r="C227" s="65"/>
      <c r="D227" s="28"/>
    </row>
    <row r="228" spans="1:5" ht="15.75">
      <c r="A228" s="4" t="s">
        <v>5</v>
      </c>
      <c r="B228" s="45" t="s">
        <v>42</v>
      </c>
      <c r="C228" s="65"/>
      <c r="D228" s="28"/>
      <c r="E228" s="12">
        <f>C224+C225+C226</f>
        <v>599332468</v>
      </c>
    </row>
    <row r="229" spans="1:5" ht="15.75">
      <c r="A229" s="10">
        <v>1</v>
      </c>
      <c r="B229" s="53" t="s">
        <v>37</v>
      </c>
      <c r="C229" s="70"/>
      <c r="D229" s="42"/>
      <c r="E229" s="12">
        <f>E226-E228</f>
        <v>258380121</v>
      </c>
    </row>
    <row r="230" spans="1:4" ht="15.75">
      <c r="A230" s="6">
        <v>2</v>
      </c>
      <c r="B230" s="52" t="s">
        <v>38</v>
      </c>
      <c r="C230" s="66"/>
      <c r="D230" s="30"/>
    </row>
    <row r="231" spans="1:4" ht="15.75">
      <c r="A231" s="6">
        <v>3</v>
      </c>
      <c r="B231" s="52" t="s">
        <v>39</v>
      </c>
      <c r="C231" s="66"/>
      <c r="D231" s="30"/>
    </row>
    <row r="232" spans="1:4" ht="15.75">
      <c r="A232" s="11">
        <v>4</v>
      </c>
      <c r="B232" s="54" t="s">
        <v>40</v>
      </c>
      <c r="C232" s="71"/>
      <c r="D232" s="36"/>
    </row>
    <row r="233" ht="15.75">
      <c r="C233" s="72" t="s">
        <v>143</v>
      </c>
    </row>
    <row r="234" ht="15.75">
      <c r="C234" s="73" t="s">
        <v>8</v>
      </c>
    </row>
    <row r="240" ht="15.75">
      <c r="D240" s="18" t="s">
        <v>44</v>
      </c>
    </row>
    <row r="241" spans="1:4" ht="15.75">
      <c r="A241" s="107" t="s">
        <v>10</v>
      </c>
      <c r="B241" s="107"/>
      <c r="C241" s="107"/>
      <c r="D241" s="107"/>
    </row>
    <row r="242" spans="1:4" ht="15.75">
      <c r="A242" s="106" t="s">
        <v>11</v>
      </c>
      <c r="B242" s="107"/>
      <c r="C242" s="107"/>
      <c r="D242" s="107"/>
    </row>
    <row r="243" spans="1:4" ht="15.75">
      <c r="A243" s="1"/>
      <c r="B243" s="2" t="s">
        <v>142</v>
      </c>
      <c r="C243" s="17"/>
      <c r="D243" s="38"/>
    </row>
    <row r="244" ht="15.75">
      <c r="B244" s="44" t="s">
        <v>43</v>
      </c>
    </row>
    <row r="245" spans="1:4" ht="15.75">
      <c r="A245" s="107" t="s">
        <v>12</v>
      </c>
      <c r="B245" s="107"/>
      <c r="C245" s="107"/>
      <c r="D245" s="107"/>
    </row>
    <row r="246" spans="1:4" ht="15.75">
      <c r="A246" s="107" t="s">
        <v>141</v>
      </c>
      <c r="B246" s="107"/>
      <c r="C246" s="107"/>
      <c r="D246" s="107"/>
    </row>
    <row r="247" spans="1:4" ht="15.75">
      <c r="A247" s="108" t="s">
        <v>46</v>
      </c>
      <c r="B247" s="108"/>
      <c r="C247" s="108"/>
      <c r="D247" s="108"/>
    </row>
    <row r="248" ht="15.75">
      <c r="D248" s="18" t="s">
        <v>102</v>
      </c>
    </row>
    <row r="249" spans="1:6" s="83" customFormat="1" ht="13.5" customHeight="1">
      <c r="A249" s="104" t="s">
        <v>125</v>
      </c>
      <c r="B249" s="104" t="s">
        <v>14</v>
      </c>
      <c r="C249" s="81" t="s">
        <v>94</v>
      </c>
      <c r="D249" s="81" t="s">
        <v>96</v>
      </c>
      <c r="E249" s="82"/>
      <c r="F249" s="82"/>
    </row>
    <row r="250" spans="1:6" s="83" customFormat="1" ht="13.5" customHeight="1">
      <c r="A250" s="105"/>
      <c r="B250" s="105"/>
      <c r="C250" s="84" t="s">
        <v>95</v>
      </c>
      <c r="D250" s="84" t="s">
        <v>97</v>
      </c>
      <c r="E250" s="82"/>
      <c r="F250" s="82"/>
    </row>
    <row r="251" spans="1:4" ht="15.75">
      <c r="A251" s="4" t="s">
        <v>3</v>
      </c>
      <c r="B251" s="45" t="s">
        <v>17</v>
      </c>
      <c r="C251" s="59"/>
      <c r="D251" s="41"/>
    </row>
    <row r="252" spans="1:4" ht="15.75">
      <c r="A252" s="4" t="s">
        <v>18</v>
      </c>
      <c r="B252" s="45" t="s">
        <v>19</v>
      </c>
      <c r="C252" s="59"/>
      <c r="D252" s="41"/>
    </row>
    <row r="253" spans="1:4" ht="12.75" customHeight="1">
      <c r="A253" s="19">
        <v>1</v>
      </c>
      <c r="B253" s="46" t="s">
        <v>20</v>
      </c>
      <c r="C253" s="60"/>
      <c r="D253" s="20"/>
    </row>
    <row r="254" spans="1:4" ht="12.75" customHeight="1">
      <c r="A254" s="21"/>
      <c r="B254" s="47" t="s">
        <v>21</v>
      </c>
      <c r="C254" s="61"/>
      <c r="D254" s="22"/>
    </row>
    <row r="255" spans="1:4" ht="12.75" customHeight="1">
      <c r="A255" s="23"/>
      <c r="B255" s="48" t="s">
        <v>120</v>
      </c>
      <c r="C255" s="62">
        <f>C199</f>
        <v>3656000</v>
      </c>
      <c r="D255" s="24"/>
    </row>
    <row r="256" spans="1:4" ht="12.75" customHeight="1">
      <c r="A256" s="25">
        <v>2</v>
      </c>
      <c r="B256" s="49" t="s">
        <v>22</v>
      </c>
      <c r="C256" s="63"/>
      <c r="D256" s="26"/>
    </row>
    <row r="257" spans="1:4" ht="12.75" customHeight="1">
      <c r="A257" s="21"/>
      <c r="B257" s="47" t="s">
        <v>23</v>
      </c>
      <c r="C257" s="61"/>
      <c r="D257" s="22"/>
    </row>
    <row r="258" spans="1:4" ht="12.75" customHeight="1">
      <c r="A258" s="23">
        <v>3</v>
      </c>
      <c r="B258" s="50" t="s">
        <v>24</v>
      </c>
      <c r="C258" s="64"/>
      <c r="D258" s="24"/>
    </row>
    <row r="259" spans="1:4" ht="12.75" customHeight="1">
      <c r="A259" s="23"/>
      <c r="B259" s="48" t="s">
        <v>25</v>
      </c>
      <c r="C259" s="64"/>
      <c r="D259" s="24"/>
    </row>
    <row r="260" spans="1:4" ht="12.75" customHeight="1">
      <c r="A260" s="25">
        <v>4</v>
      </c>
      <c r="B260" s="49" t="s">
        <v>26</v>
      </c>
      <c r="C260" s="63"/>
      <c r="D260" s="26"/>
    </row>
    <row r="261" spans="1:4" ht="12.75" customHeight="1">
      <c r="A261" s="23"/>
      <c r="B261" s="48" t="s">
        <v>27</v>
      </c>
      <c r="C261" s="64"/>
      <c r="D261" s="24"/>
    </row>
    <row r="262" spans="1:4" ht="12.75" customHeight="1">
      <c r="A262" s="27" t="s">
        <v>28</v>
      </c>
      <c r="B262" s="51" t="s">
        <v>29</v>
      </c>
      <c r="C262" s="65"/>
      <c r="D262" s="28"/>
    </row>
    <row r="263" spans="1:4" ht="12.75" customHeight="1">
      <c r="A263" s="19">
        <v>1</v>
      </c>
      <c r="B263" s="46" t="s">
        <v>30</v>
      </c>
      <c r="C263" s="60"/>
      <c r="D263" s="20"/>
    </row>
    <row r="264" spans="1:4" ht="12.75" customHeight="1">
      <c r="A264" s="21"/>
      <c r="B264" s="47" t="s">
        <v>21</v>
      </c>
      <c r="C264" s="61"/>
      <c r="D264" s="22"/>
    </row>
    <row r="265" spans="1:4" ht="12.75" customHeight="1">
      <c r="A265" s="25">
        <v>2</v>
      </c>
      <c r="B265" s="49" t="s">
        <v>31</v>
      </c>
      <c r="C265" s="63"/>
      <c r="D265" s="26"/>
    </row>
    <row r="266" spans="1:4" ht="12.75" customHeight="1">
      <c r="A266" s="21"/>
      <c r="B266" s="47" t="s">
        <v>23</v>
      </c>
      <c r="C266" s="61"/>
      <c r="D266" s="22"/>
    </row>
    <row r="267" spans="1:4" ht="12.75" customHeight="1">
      <c r="A267" s="25">
        <v>3</v>
      </c>
      <c r="B267" s="49" t="s">
        <v>32</v>
      </c>
      <c r="C267" s="63"/>
      <c r="D267" s="26"/>
    </row>
    <row r="268" spans="1:4" ht="12.75" customHeight="1">
      <c r="A268" s="23"/>
      <c r="B268" s="48" t="s">
        <v>27</v>
      </c>
      <c r="C268" s="64"/>
      <c r="D268" s="24"/>
    </row>
    <row r="269" spans="1:4" ht="12.75" customHeight="1">
      <c r="A269" s="27" t="s">
        <v>33</v>
      </c>
      <c r="B269" s="51" t="s">
        <v>34</v>
      </c>
      <c r="C269" s="65"/>
      <c r="D269" s="28"/>
    </row>
    <row r="270" spans="1:4" ht="12" customHeight="1">
      <c r="A270" s="19">
        <v>1</v>
      </c>
      <c r="B270" s="46" t="s">
        <v>30</v>
      </c>
      <c r="C270" s="60"/>
      <c r="D270" s="20"/>
    </row>
    <row r="271" spans="1:4" ht="12" customHeight="1">
      <c r="A271" s="21"/>
      <c r="B271" s="47" t="s">
        <v>21</v>
      </c>
      <c r="C271" s="61"/>
      <c r="D271" s="22"/>
    </row>
    <row r="272" spans="1:4" ht="12" customHeight="1">
      <c r="A272" s="23">
        <v>2</v>
      </c>
      <c r="B272" s="50" t="s">
        <v>22</v>
      </c>
      <c r="C272" s="64"/>
      <c r="D272" s="24"/>
    </row>
    <row r="273" spans="1:4" ht="12" customHeight="1">
      <c r="A273" s="23"/>
      <c r="B273" s="48" t="s">
        <v>23</v>
      </c>
      <c r="C273" s="64"/>
      <c r="D273" s="24"/>
    </row>
    <row r="274" spans="1:4" ht="12" customHeight="1">
      <c r="A274" s="29">
        <v>3</v>
      </c>
      <c r="B274" s="52" t="s">
        <v>24</v>
      </c>
      <c r="C274" s="66"/>
      <c r="D274" s="30"/>
    </row>
    <row r="275" spans="1:4" ht="12" customHeight="1">
      <c r="A275" s="23">
        <v>4</v>
      </c>
      <c r="B275" s="50" t="s">
        <v>32</v>
      </c>
      <c r="C275" s="64"/>
      <c r="D275" s="24"/>
    </row>
    <row r="276" spans="1:4" ht="12" customHeight="1">
      <c r="A276" s="23"/>
      <c r="B276" s="48" t="s">
        <v>27</v>
      </c>
      <c r="C276" s="64"/>
      <c r="D276" s="24"/>
    </row>
    <row r="277" spans="1:4" ht="12" customHeight="1">
      <c r="A277" s="27" t="s">
        <v>4</v>
      </c>
      <c r="B277" s="45" t="s">
        <v>47</v>
      </c>
      <c r="C277" s="65"/>
      <c r="D277" s="28"/>
    </row>
    <row r="278" spans="1:4" ht="12.75" customHeight="1">
      <c r="A278" s="27" t="s">
        <v>18</v>
      </c>
      <c r="B278" s="51" t="s">
        <v>48</v>
      </c>
      <c r="C278" s="65">
        <f>C279+C281+C283+C294+C299+C301+C306+C311+C314+C316+C320+C324+C327+C332+C338+C344+C346+C350+C353+C358</f>
        <v>2948825905</v>
      </c>
      <c r="D278" s="28"/>
    </row>
    <row r="279" spans="1:5" ht="12.75" customHeight="1">
      <c r="A279" s="31"/>
      <c r="B279" s="55" t="s">
        <v>49</v>
      </c>
      <c r="C279" s="74">
        <f>C280</f>
        <v>915454851</v>
      </c>
      <c r="D279" s="32"/>
      <c r="E279" s="12">
        <v>2496462405</v>
      </c>
    </row>
    <row r="280" spans="1:4" ht="12.75" customHeight="1">
      <c r="A280" s="29"/>
      <c r="B280" s="52" t="s">
        <v>50</v>
      </c>
      <c r="C280" s="75">
        <v>915454851</v>
      </c>
      <c r="D280" s="30"/>
    </row>
    <row r="281" spans="1:4" ht="12.75" customHeight="1">
      <c r="A281" s="33"/>
      <c r="B281" s="56" t="s">
        <v>51</v>
      </c>
      <c r="C281" s="76">
        <f>C282</f>
        <v>22707600</v>
      </c>
      <c r="D281" s="30"/>
    </row>
    <row r="282" spans="1:5" ht="12.75" customHeight="1">
      <c r="A282" s="29"/>
      <c r="B282" s="52" t="s">
        <v>52</v>
      </c>
      <c r="C282" s="66">
        <v>22707600</v>
      </c>
      <c r="D282" s="30"/>
      <c r="E282" s="12">
        <f>C278-E279</f>
        <v>452363500</v>
      </c>
    </row>
    <row r="283" spans="1:4" ht="12.75" customHeight="1">
      <c r="A283" s="33"/>
      <c r="B283" s="56" t="s">
        <v>53</v>
      </c>
      <c r="C283" s="76">
        <f>SUM(C284:C293)</f>
        <v>1152950865</v>
      </c>
      <c r="D283" s="34"/>
    </row>
    <row r="284" spans="1:4" ht="12.75" customHeight="1">
      <c r="A284" s="29"/>
      <c r="B284" s="52" t="s">
        <v>54</v>
      </c>
      <c r="C284" s="75">
        <v>18327004</v>
      </c>
      <c r="D284" s="30"/>
    </row>
    <row r="285" spans="1:4" ht="12.75" customHeight="1">
      <c r="A285" s="29"/>
      <c r="B285" s="52" t="s">
        <v>55</v>
      </c>
      <c r="C285" s="75">
        <v>124076364</v>
      </c>
      <c r="D285" s="30"/>
    </row>
    <row r="286" spans="1:4" ht="12.75" customHeight="1">
      <c r="A286" s="29"/>
      <c r="B286" s="52" t="s">
        <v>56</v>
      </c>
      <c r="C286" s="75">
        <v>80415300</v>
      </c>
      <c r="D286" s="30"/>
    </row>
    <row r="287" spans="1:4" ht="12.75" customHeight="1">
      <c r="A287" s="29"/>
      <c r="B287" s="52" t="s">
        <v>121</v>
      </c>
      <c r="C287" s="75">
        <v>629095880</v>
      </c>
      <c r="D287" s="30"/>
    </row>
    <row r="288" spans="1:4" ht="12.75" customHeight="1">
      <c r="A288" s="29"/>
      <c r="B288" s="52" t="s">
        <v>57</v>
      </c>
      <c r="C288" s="75">
        <v>1788000</v>
      </c>
      <c r="D288" s="30"/>
    </row>
    <row r="289" spans="1:4" ht="12.75" customHeight="1">
      <c r="A289" s="29"/>
      <c r="B289" s="52" t="s">
        <v>116</v>
      </c>
      <c r="C289" s="75">
        <v>139371317</v>
      </c>
      <c r="D289" s="30"/>
    </row>
    <row r="290" spans="1:4" ht="12.75" customHeight="1">
      <c r="A290" s="29"/>
      <c r="B290" s="52" t="s">
        <v>58</v>
      </c>
      <c r="C290" s="75"/>
      <c r="D290" s="30"/>
    </row>
    <row r="291" spans="1:4" ht="12.75" customHeight="1">
      <c r="A291" s="29"/>
      <c r="B291" s="52" t="s">
        <v>59</v>
      </c>
      <c r="C291" s="66"/>
      <c r="D291" s="30"/>
    </row>
    <row r="292" spans="1:4" ht="12.75" customHeight="1">
      <c r="A292" s="29"/>
      <c r="B292" s="52" t="s">
        <v>117</v>
      </c>
      <c r="C292" s="75">
        <v>159877000</v>
      </c>
      <c r="D292" s="30"/>
    </row>
    <row r="293" spans="1:4" ht="12.75" customHeight="1">
      <c r="A293" s="29"/>
      <c r="B293" s="52" t="s">
        <v>60</v>
      </c>
      <c r="C293" s="75"/>
      <c r="D293" s="30"/>
    </row>
    <row r="294" spans="1:4" ht="12.75" customHeight="1">
      <c r="A294" s="33"/>
      <c r="B294" s="56" t="s">
        <v>61</v>
      </c>
      <c r="C294" s="76">
        <f>C296+C298+C297+C295</f>
        <v>381784000</v>
      </c>
      <c r="D294" s="34"/>
    </row>
    <row r="295" spans="1:4" ht="12.75" customHeight="1">
      <c r="A295" s="33"/>
      <c r="B295" s="52" t="s">
        <v>136</v>
      </c>
      <c r="C295" s="66">
        <v>4768000</v>
      </c>
      <c r="D295" s="34"/>
    </row>
    <row r="296" spans="1:4" ht="12.75" customHeight="1">
      <c r="A296" s="33"/>
      <c r="B296" s="52" t="s">
        <v>133</v>
      </c>
      <c r="C296" s="66">
        <v>2100000</v>
      </c>
      <c r="D296" s="34"/>
    </row>
    <row r="297" spans="1:4" ht="12.75" customHeight="1">
      <c r="A297" s="29"/>
      <c r="B297" s="52" t="s">
        <v>127</v>
      </c>
      <c r="C297" s="75">
        <v>19300000</v>
      </c>
      <c r="D297" s="30"/>
    </row>
    <row r="298" spans="1:4" ht="12.75" customHeight="1">
      <c r="A298" s="33"/>
      <c r="B298" s="52" t="s">
        <v>134</v>
      </c>
      <c r="C298" s="66">
        <v>355616000</v>
      </c>
      <c r="D298" s="34"/>
    </row>
    <row r="299" spans="1:4" ht="12.75" customHeight="1">
      <c r="A299" s="33"/>
      <c r="B299" s="56" t="s">
        <v>62</v>
      </c>
      <c r="C299" s="76">
        <f>C300</f>
        <v>0</v>
      </c>
      <c r="D299" s="34"/>
    </row>
    <row r="300" spans="1:4" ht="12.75" customHeight="1">
      <c r="A300" s="29"/>
      <c r="B300" s="52" t="s">
        <v>63</v>
      </c>
      <c r="C300" s="66"/>
      <c r="D300" s="30"/>
    </row>
    <row r="301" spans="1:4" ht="12.75" customHeight="1">
      <c r="A301" s="33"/>
      <c r="B301" s="56" t="s">
        <v>64</v>
      </c>
      <c r="C301" s="76">
        <f>SUM(C302:C305)</f>
        <v>0</v>
      </c>
      <c r="D301" s="34"/>
    </row>
    <row r="302" spans="1:4" ht="12.75" customHeight="1">
      <c r="A302" s="33"/>
      <c r="B302" s="52" t="s">
        <v>112</v>
      </c>
      <c r="C302" s="66"/>
      <c r="D302" s="34"/>
    </row>
    <row r="303" spans="1:4" ht="12.75" customHeight="1">
      <c r="A303" s="29"/>
      <c r="B303" s="52" t="s">
        <v>65</v>
      </c>
      <c r="C303" s="66"/>
      <c r="D303" s="30"/>
    </row>
    <row r="304" spans="1:4" ht="12.75" customHeight="1">
      <c r="A304" s="29"/>
      <c r="B304" s="52" t="s">
        <v>66</v>
      </c>
      <c r="C304" s="66"/>
      <c r="D304" s="30"/>
    </row>
    <row r="305" spans="1:4" ht="12.75" customHeight="1">
      <c r="A305" s="29"/>
      <c r="B305" s="52" t="s">
        <v>98</v>
      </c>
      <c r="C305" s="66"/>
      <c r="D305" s="30"/>
    </row>
    <row r="306" spans="1:4" ht="12.75" customHeight="1">
      <c r="A306" s="33"/>
      <c r="B306" s="56" t="s">
        <v>67</v>
      </c>
      <c r="C306" s="76">
        <f>SUM(C307:C310)</f>
        <v>256280121</v>
      </c>
      <c r="D306" s="34"/>
    </row>
    <row r="307" spans="1:4" ht="12.75" customHeight="1">
      <c r="A307" s="29"/>
      <c r="B307" s="52" t="s">
        <v>68</v>
      </c>
      <c r="C307" s="68">
        <v>191254335</v>
      </c>
      <c r="D307" s="30"/>
    </row>
    <row r="308" spans="1:4" ht="12.75" customHeight="1">
      <c r="A308" s="29"/>
      <c r="B308" s="52" t="s">
        <v>69</v>
      </c>
      <c r="C308" s="68">
        <v>32786456</v>
      </c>
      <c r="D308" s="30"/>
    </row>
    <row r="309" spans="1:4" ht="12.75" customHeight="1">
      <c r="A309" s="29"/>
      <c r="B309" s="52" t="s">
        <v>70</v>
      </c>
      <c r="C309" s="68">
        <v>21857638</v>
      </c>
      <c r="D309" s="30"/>
    </row>
    <row r="310" spans="1:4" ht="12.75" customHeight="1">
      <c r="A310" s="29"/>
      <c r="B310" s="52" t="s">
        <v>71</v>
      </c>
      <c r="C310" s="68">
        <v>10381692</v>
      </c>
      <c r="D310" s="30"/>
    </row>
    <row r="311" spans="1:4" ht="12.75" customHeight="1">
      <c r="A311" s="33"/>
      <c r="B311" s="56" t="s">
        <v>72</v>
      </c>
      <c r="C311" s="76"/>
      <c r="D311" s="34"/>
    </row>
    <row r="312" spans="1:4" ht="12.75" customHeight="1">
      <c r="A312" s="33"/>
      <c r="B312" s="52" t="s">
        <v>113</v>
      </c>
      <c r="C312" s="68"/>
      <c r="D312" s="34"/>
    </row>
    <row r="313" spans="1:4" ht="12.75" customHeight="1">
      <c r="A313" s="29"/>
      <c r="B313" s="52" t="s">
        <v>73</v>
      </c>
      <c r="C313" s="66"/>
      <c r="D313" s="30"/>
    </row>
    <row r="314" spans="1:4" ht="12.75" customHeight="1">
      <c r="A314" s="33"/>
      <c r="B314" s="56" t="s">
        <v>74</v>
      </c>
      <c r="C314" s="76">
        <f>C315</f>
        <v>7454968</v>
      </c>
      <c r="D314" s="34"/>
    </row>
    <row r="315" spans="1:4" ht="12.75" customHeight="1">
      <c r="A315" s="29"/>
      <c r="B315" s="52" t="s">
        <v>75</v>
      </c>
      <c r="C315" s="66">
        <v>7454968</v>
      </c>
      <c r="D315" s="30"/>
    </row>
    <row r="316" spans="1:4" ht="12.75" customHeight="1">
      <c r="A316" s="33"/>
      <c r="B316" s="56" t="s">
        <v>76</v>
      </c>
      <c r="C316" s="76">
        <f>SUM(C317:C319)</f>
        <v>16955000</v>
      </c>
      <c r="D316" s="34"/>
    </row>
    <row r="317" spans="1:4" ht="12.75" customHeight="1">
      <c r="A317" s="29"/>
      <c r="B317" s="52" t="s">
        <v>77</v>
      </c>
      <c r="C317" s="66">
        <v>4930000</v>
      </c>
      <c r="D317" s="30"/>
    </row>
    <row r="318" spans="1:4" ht="12.75" customHeight="1">
      <c r="A318" s="29"/>
      <c r="B318" s="52" t="s">
        <v>106</v>
      </c>
      <c r="C318" s="66"/>
      <c r="D318" s="30"/>
    </row>
    <row r="319" spans="1:4" ht="12.75" customHeight="1">
      <c r="A319" s="29"/>
      <c r="B319" s="52" t="s">
        <v>107</v>
      </c>
      <c r="C319" s="66">
        <v>12025000</v>
      </c>
      <c r="D319" s="30"/>
    </row>
    <row r="320" spans="1:4" ht="12.75" customHeight="1">
      <c r="A320" s="33"/>
      <c r="B320" s="56" t="s">
        <v>78</v>
      </c>
      <c r="C320" s="76">
        <f>C321+C322+C323</f>
        <v>4390000</v>
      </c>
      <c r="D320" s="34"/>
    </row>
    <row r="321" spans="1:4" ht="12.75" customHeight="1">
      <c r="A321" s="29"/>
      <c r="B321" s="52" t="s">
        <v>79</v>
      </c>
      <c r="C321" s="66">
        <v>135455</v>
      </c>
      <c r="D321" s="30"/>
    </row>
    <row r="322" spans="1:4" ht="12.75" customHeight="1">
      <c r="A322" s="29"/>
      <c r="B322" s="52" t="s">
        <v>135</v>
      </c>
      <c r="C322" s="66">
        <v>1354545</v>
      </c>
      <c r="D322" s="30"/>
    </row>
    <row r="323" spans="1:4" ht="12.75" customHeight="1">
      <c r="A323" s="29"/>
      <c r="B323" s="52" t="s">
        <v>144</v>
      </c>
      <c r="C323" s="66">
        <v>2900000</v>
      </c>
      <c r="D323" s="30"/>
    </row>
    <row r="324" spans="1:4" ht="12.75" customHeight="1">
      <c r="A324" s="33"/>
      <c r="B324" s="56" t="s">
        <v>80</v>
      </c>
      <c r="C324" s="76">
        <f>C325+C326</f>
        <v>2640000</v>
      </c>
      <c r="D324" s="34"/>
    </row>
    <row r="325" spans="1:6" ht="12.75" customHeight="1">
      <c r="A325" s="33"/>
      <c r="B325" s="52" t="s">
        <v>81</v>
      </c>
      <c r="C325" s="66"/>
      <c r="D325" s="34"/>
      <c r="E325" s="12">
        <v>80000</v>
      </c>
      <c r="F325" s="12">
        <v>50000</v>
      </c>
    </row>
    <row r="326" spans="1:4" ht="12.75" customHeight="1">
      <c r="A326" s="33"/>
      <c r="B326" s="52" t="s">
        <v>145</v>
      </c>
      <c r="C326" s="66">
        <v>2640000</v>
      </c>
      <c r="D326" s="34"/>
    </row>
    <row r="327" spans="1:6" ht="12.75" customHeight="1">
      <c r="A327" s="33"/>
      <c r="B327" s="56" t="s">
        <v>82</v>
      </c>
      <c r="C327" s="76">
        <f>SUM(C328:C331)</f>
        <v>64455500</v>
      </c>
      <c r="D327" s="34"/>
      <c r="E327" s="12">
        <v>200000</v>
      </c>
      <c r="F327" s="12">
        <v>170000</v>
      </c>
    </row>
    <row r="328" spans="1:6" ht="12.75" customHeight="1">
      <c r="A328" s="29"/>
      <c r="B328" s="52" t="s">
        <v>83</v>
      </c>
      <c r="C328" s="66"/>
      <c r="D328" s="30"/>
      <c r="E328" s="12">
        <v>2970000</v>
      </c>
      <c r="F328" s="12">
        <v>180000</v>
      </c>
    </row>
    <row r="329" spans="1:4" ht="12.75" customHeight="1">
      <c r="A329" s="29"/>
      <c r="B329" s="52" t="s">
        <v>146</v>
      </c>
      <c r="C329" s="66">
        <v>2000000</v>
      </c>
      <c r="D329" s="30"/>
    </row>
    <row r="330" spans="1:6" ht="12.75" customHeight="1">
      <c r="A330" s="29"/>
      <c r="B330" s="52" t="s">
        <v>108</v>
      </c>
      <c r="C330" s="66"/>
      <c r="D330" s="30"/>
      <c r="E330" s="12">
        <v>140000</v>
      </c>
      <c r="F330" s="12">
        <v>190000</v>
      </c>
    </row>
    <row r="331" spans="1:5" ht="12.75" customHeight="1">
      <c r="A331" s="29"/>
      <c r="B331" s="52" t="s">
        <v>126</v>
      </c>
      <c r="C331" s="79">
        <v>62455500</v>
      </c>
      <c r="D331" s="30"/>
      <c r="E331" s="12">
        <v>560000</v>
      </c>
    </row>
    <row r="332" spans="1:7" ht="12.75" customHeight="1">
      <c r="A332" s="29"/>
      <c r="B332" s="56" t="s">
        <v>109</v>
      </c>
      <c r="C332" s="76">
        <f>SUM(C333:C337)</f>
        <v>95834000</v>
      </c>
      <c r="D332" s="30"/>
      <c r="E332" s="12">
        <f>SUM(E325:E331)</f>
        <v>3950000</v>
      </c>
      <c r="F332" s="12">
        <f>SUM(F325:F331)</f>
        <v>590000</v>
      </c>
      <c r="G332" s="80">
        <f>E332-F332</f>
        <v>3360000</v>
      </c>
    </row>
    <row r="333" spans="1:4" ht="12.75" customHeight="1">
      <c r="A333" s="29"/>
      <c r="B333" s="52" t="s">
        <v>130</v>
      </c>
      <c r="C333" s="66"/>
      <c r="D333" s="30"/>
    </row>
    <row r="334" spans="1:4" ht="12.75" customHeight="1">
      <c r="A334" s="29"/>
      <c r="B334" s="52" t="s">
        <v>110</v>
      </c>
      <c r="C334" s="66">
        <v>5970000</v>
      </c>
      <c r="D334" s="30"/>
    </row>
    <row r="335" spans="1:4" ht="12.75" customHeight="1">
      <c r="A335" s="29"/>
      <c r="B335" s="52" t="s">
        <v>111</v>
      </c>
      <c r="C335" s="66">
        <v>5600000</v>
      </c>
      <c r="D335" s="30"/>
    </row>
    <row r="336" spans="1:4" ht="12.75" customHeight="1">
      <c r="A336" s="29"/>
      <c r="B336" s="52" t="s">
        <v>139</v>
      </c>
      <c r="C336" s="66"/>
      <c r="D336" s="30"/>
    </row>
    <row r="337" spans="1:4" ht="12.75" customHeight="1">
      <c r="A337" s="29"/>
      <c r="B337" s="52" t="s">
        <v>114</v>
      </c>
      <c r="C337" s="66">
        <v>84264000</v>
      </c>
      <c r="D337" s="30"/>
    </row>
    <row r="338" spans="1:4" ht="12.75" customHeight="1">
      <c r="A338" s="33"/>
      <c r="B338" s="56" t="s">
        <v>84</v>
      </c>
      <c r="C338" s="76">
        <f>C339+C342+C340+C341+C343</f>
        <v>17695000</v>
      </c>
      <c r="D338" s="34"/>
    </row>
    <row r="339" spans="1:4" ht="12.75" customHeight="1">
      <c r="A339" s="29"/>
      <c r="B339" s="52" t="s">
        <v>85</v>
      </c>
      <c r="C339" s="66">
        <v>1700000</v>
      </c>
      <c r="D339" s="30"/>
    </row>
    <row r="340" spans="1:4" ht="12.75" customHeight="1">
      <c r="A340" s="29"/>
      <c r="B340" s="52" t="s">
        <v>122</v>
      </c>
      <c r="C340" s="66"/>
      <c r="D340" s="30"/>
    </row>
    <row r="341" spans="1:4" ht="12.75" customHeight="1">
      <c r="A341" s="29"/>
      <c r="B341" s="52" t="s">
        <v>147</v>
      </c>
      <c r="C341" s="66">
        <v>395000</v>
      </c>
      <c r="D341" s="30"/>
    </row>
    <row r="342" spans="1:4" ht="12.75" customHeight="1">
      <c r="A342" s="29"/>
      <c r="B342" s="52" t="s">
        <v>99</v>
      </c>
      <c r="C342" s="66"/>
      <c r="D342" s="30"/>
    </row>
    <row r="343" spans="1:4" ht="12.75" customHeight="1">
      <c r="A343" s="29"/>
      <c r="B343" s="52" t="s">
        <v>137</v>
      </c>
      <c r="C343" s="66">
        <v>15600000</v>
      </c>
      <c r="D343" s="30"/>
    </row>
    <row r="344" spans="1:4" ht="12.75" customHeight="1">
      <c r="A344" s="29"/>
      <c r="B344" s="56" t="s">
        <v>128</v>
      </c>
      <c r="C344" s="76">
        <f>C345</f>
        <v>0</v>
      </c>
      <c r="D344" s="30"/>
    </row>
    <row r="345" spans="1:4" ht="12.75" customHeight="1">
      <c r="A345" s="29"/>
      <c r="B345" s="52" t="s">
        <v>129</v>
      </c>
      <c r="C345" s="66"/>
      <c r="D345" s="30"/>
    </row>
    <row r="346" spans="1:4" ht="12.75" customHeight="1">
      <c r="A346" s="33"/>
      <c r="B346" s="56" t="s">
        <v>86</v>
      </c>
      <c r="C346" s="76">
        <f>C347+C348+C349</f>
        <v>10224000</v>
      </c>
      <c r="D346" s="34"/>
    </row>
    <row r="347" spans="1:4" ht="12.75" customHeight="1">
      <c r="A347" s="29"/>
      <c r="B347" s="52" t="s">
        <v>87</v>
      </c>
      <c r="C347" s="68">
        <v>10224000</v>
      </c>
      <c r="D347" s="30"/>
    </row>
    <row r="348" spans="1:4" ht="12.75" customHeight="1">
      <c r="A348" s="29"/>
      <c r="B348" s="52" t="s">
        <v>131</v>
      </c>
      <c r="C348" s="66"/>
      <c r="D348" s="30"/>
    </row>
    <row r="349" spans="1:4" ht="12.75" customHeight="1">
      <c r="A349" s="29"/>
      <c r="B349" s="52" t="s">
        <v>115</v>
      </c>
      <c r="C349" s="68"/>
      <c r="D349" s="30"/>
    </row>
    <row r="350" spans="1:4" ht="12.75" customHeight="1">
      <c r="A350" s="33"/>
      <c r="B350" s="56" t="s">
        <v>88</v>
      </c>
      <c r="C350" s="76">
        <f>C351+C352</f>
        <v>0</v>
      </c>
      <c r="D350" s="34"/>
    </row>
    <row r="351" spans="1:4" ht="12.75" customHeight="1">
      <c r="A351" s="29"/>
      <c r="B351" s="52" t="s">
        <v>89</v>
      </c>
      <c r="C351" s="66"/>
      <c r="D351" s="30"/>
    </row>
    <row r="352" spans="1:4" ht="12.75" customHeight="1">
      <c r="A352" s="29"/>
      <c r="B352" s="52" t="s">
        <v>123</v>
      </c>
      <c r="C352" s="66"/>
      <c r="D352" s="30"/>
    </row>
    <row r="353" spans="1:4" ht="12.75" customHeight="1">
      <c r="A353" s="33"/>
      <c r="B353" s="56" t="s">
        <v>90</v>
      </c>
      <c r="C353" s="76">
        <f>SUM(C354:C357)</f>
        <v>0</v>
      </c>
      <c r="D353" s="34"/>
    </row>
    <row r="354" spans="1:4" ht="12.75" customHeight="1">
      <c r="A354" s="33"/>
      <c r="B354" s="52" t="s">
        <v>91</v>
      </c>
      <c r="C354" s="66"/>
      <c r="D354" s="34"/>
    </row>
    <row r="355" spans="1:4" ht="12.75" customHeight="1">
      <c r="A355" s="33"/>
      <c r="B355" s="52" t="s">
        <v>118</v>
      </c>
      <c r="C355" s="66"/>
      <c r="D355" s="34"/>
    </row>
    <row r="356" spans="1:4" ht="12.75" customHeight="1">
      <c r="A356" s="33"/>
      <c r="B356" s="52" t="s">
        <v>119</v>
      </c>
      <c r="C356" s="66"/>
      <c r="D356" s="34"/>
    </row>
    <row r="357" spans="1:4" ht="12.75" customHeight="1">
      <c r="A357" s="29"/>
      <c r="B357" s="52" t="s">
        <v>101</v>
      </c>
      <c r="C357" s="66"/>
      <c r="D357" s="30"/>
    </row>
    <row r="358" spans="1:4" ht="12.75" customHeight="1">
      <c r="A358" s="29"/>
      <c r="B358" s="56" t="s">
        <v>100</v>
      </c>
      <c r="C358" s="76">
        <f>C359</f>
        <v>0</v>
      </c>
      <c r="D358" s="30"/>
    </row>
    <row r="359" spans="1:4" ht="12.75" customHeight="1">
      <c r="A359" s="29"/>
      <c r="B359" s="52" t="s">
        <v>101</v>
      </c>
      <c r="C359" s="66">
        <v>0</v>
      </c>
      <c r="D359" s="30"/>
    </row>
    <row r="360" spans="1:4" ht="12.75" customHeight="1">
      <c r="A360" s="29">
        <v>2</v>
      </c>
      <c r="B360" s="52" t="s">
        <v>92</v>
      </c>
      <c r="C360" s="66"/>
      <c r="D360" s="30"/>
    </row>
    <row r="361" spans="1:4" ht="12.75" customHeight="1">
      <c r="A361" s="33" t="s">
        <v>5</v>
      </c>
      <c r="B361" s="56" t="s">
        <v>93</v>
      </c>
      <c r="C361" s="66"/>
      <c r="D361" s="30"/>
    </row>
    <row r="362" spans="1:4" ht="12.75" customHeight="1">
      <c r="A362" s="29"/>
      <c r="B362" s="52" t="s">
        <v>1</v>
      </c>
      <c r="C362" s="66"/>
      <c r="D362" s="30"/>
    </row>
    <row r="363" spans="1:4" ht="12.75" customHeight="1">
      <c r="A363" s="35"/>
      <c r="B363" s="54" t="s">
        <v>2</v>
      </c>
      <c r="C363" s="71"/>
      <c r="D363" s="36"/>
    </row>
    <row r="364" spans="1:4" ht="5.25" customHeight="1">
      <c r="A364" s="16"/>
      <c r="B364" s="57"/>
      <c r="C364" s="77"/>
      <c r="D364" s="43"/>
    </row>
    <row r="365" spans="1:4" ht="15.75">
      <c r="A365" s="16"/>
      <c r="B365" s="57"/>
      <c r="C365" s="72" t="s">
        <v>143</v>
      </c>
      <c r="D365" s="43"/>
    </row>
    <row r="366" spans="1:4" ht="15.75">
      <c r="A366" s="16"/>
      <c r="B366" s="57"/>
      <c r="C366" s="78" t="s">
        <v>8</v>
      </c>
      <c r="D366" s="43"/>
    </row>
    <row r="367" spans="1:4" ht="15.75">
      <c r="A367" s="16"/>
      <c r="B367" s="57"/>
      <c r="C367" s="77"/>
      <c r="D367" s="43"/>
    </row>
    <row r="368" spans="1:4" ht="15.75">
      <c r="A368" s="16"/>
      <c r="B368" s="57"/>
      <c r="C368" s="77"/>
      <c r="D368" s="43"/>
    </row>
    <row r="369" spans="1:4" ht="15.75">
      <c r="A369" s="16"/>
      <c r="B369" s="57"/>
      <c r="C369" s="77"/>
      <c r="D369" s="43"/>
    </row>
    <row r="370" spans="1:4" ht="15.75">
      <c r="A370" s="16"/>
      <c r="B370" s="57"/>
      <c r="C370" s="77"/>
      <c r="D370" s="43"/>
    </row>
    <row r="371" spans="1:4" ht="15.75">
      <c r="A371" s="16"/>
      <c r="B371" s="57"/>
      <c r="C371" s="77"/>
      <c r="D371" s="43"/>
    </row>
  </sheetData>
  <mergeCells count="30">
    <mergeCell ref="A2:D2"/>
    <mergeCell ref="A3:D3"/>
    <mergeCell ref="A6:D6"/>
    <mergeCell ref="A7:D7"/>
    <mergeCell ref="A8:D8"/>
    <mergeCell ref="A10:A11"/>
    <mergeCell ref="B10:B11"/>
    <mergeCell ref="D10:D11"/>
    <mergeCell ref="A57:D57"/>
    <mergeCell ref="A58:D58"/>
    <mergeCell ref="A61:D61"/>
    <mergeCell ref="A62:D62"/>
    <mergeCell ref="A63:D63"/>
    <mergeCell ref="A65:A66"/>
    <mergeCell ref="B65:B66"/>
    <mergeCell ref="A185:D185"/>
    <mergeCell ref="A186:D186"/>
    <mergeCell ref="A189:D189"/>
    <mergeCell ref="A190:D190"/>
    <mergeCell ref="A191:D191"/>
    <mergeCell ref="A193:A194"/>
    <mergeCell ref="B193:B194"/>
    <mergeCell ref="D193:D194"/>
    <mergeCell ref="A241:D241"/>
    <mergeCell ref="A249:A250"/>
    <mergeCell ref="B249:B250"/>
    <mergeCell ref="A242:D242"/>
    <mergeCell ref="A245:D245"/>
    <mergeCell ref="A246:D246"/>
    <mergeCell ref="A247:D247"/>
  </mergeCells>
  <printOptions/>
  <pageMargins left="0.78" right="0.23" top="0" bottom="0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7" sqref="A7:IV7"/>
    </sheetView>
  </sheetViews>
  <sheetFormatPr defaultColWidth="9.00390625" defaultRowHeight="15.75"/>
  <cols>
    <col min="1" max="1" width="5.25390625" style="0" customWidth="1"/>
    <col min="2" max="2" width="28.375" style="0" customWidth="1"/>
    <col min="4" max="4" width="14.75390625" style="0" customWidth="1"/>
    <col min="5" max="5" width="13.00390625" style="0" customWidth="1"/>
    <col min="6" max="6" width="10.375" style="0" customWidth="1"/>
  </cols>
  <sheetData>
    <row r="1" spans="1:10" ht="21" customHeight="1">
      <c r="A1" s="1" t="s">
        <v>148</v>
      </c>
      <c r="J1" s="85"/>
    </row>
    <row r="2" spans="1:10" ht="21" customHeight="1">
      <c r="A2" s="86" t="s">
        <v>149</v>
      </c>
      <c r="B2" s="86"/>
      <c r="C2" s="13"/>
      <c r="D2" s="13"/>
      <c r="E2" s="13"/>
      <c r="F2" s="13"/>
      <c r="J2" s="85"/>
    </row>
    <row r="3" spans="1:10" ht="35.25" customHeight="1">
      <c r="A3" s="120" t="s">
        <v>150</v>
      </c>
      <c r="B3" s="120"/>
      <c r="C3" s="120"/>
      <c r="D3" s="120"/>
      <c r="E3" s="120"/>
      <c r="F3" s="120"/>
      <c r="J3" s="85"/>
    </row>
    <row r="4" spans="1:10" ht="37.5" customHeight="1">
      <c r="A4" s="88"/>
      <c r="B4" s="121" t="s">
        <v>151</v>
      </c>
      <c r="C4" s="121"/>
      <c r="D4" s="121"/>
      <c r="E4" s="121"/>
      <c r="F4" s="121"/>
      <c r="J4" s="85"/>
    </row>
    <row r="5" spans="1:10" ht="15.75">
      <c r="A5" s="122" t="s">
        <v>6</v>
      </c>
      <c r="B5" s="122" t="s">
        <v>152</v>
      </c>
      <c r="C5" s="115" t="s">
        <v>153</v>
      </c>
      <c r="D5" s="115" t="s">
        <v>154</v>
      </c>
      <c r="E5" s="115" t="s">
        <v>155</v>
      </c>
      <c r="F5" s="115" t="s">
        <v>156</v>
      </c>
      <c r="J5" s="85"/>
    </row>
    <row r="6" spans="1:10" ht="33.75" customHeight="1">
      <c r="A6" s="123"/>
      <c r="B6" s="123"/>
      <c r="C6" s="116"/>
      <c r="D6" s="116"/>
      <c r="E6" s="116"/>
      <c r="F6" s="116"/>
      <c r="J6" s="85"/>
    </row>
    <row r="7" spans="1:10" ht="26.25" customHeight="1">
      <c r="A7" s="89">
        <v>1</v>
      </c>
      <c r="B7" s="90" t="s">
        <v>157</v>
      </c>
      <c r="C7" s="91"/>
      <c r="D7" s="91">
        <v>42805000</v>
      </c>
      <c r="E7" s="92">
        <f aca="true" t="shared" si="0" ref="E7:E13">D7</f>
        <v>42805000</v>
      </c>
      <c r="F7" s="92">
        <f aca="true" t="shared" si="1" ref="F7:F12">C7+D7-E7</f>
        <v>0</v>
      </c>
      <c r="J7" s="92">
        <f>27065000+5819000</f>
        <v>32884000</v>
      </c>
    </row>
    <row r="8" spans="1:10" ht="26.25" customHeight="1">
      <c r="A8" s="93">
        <v>2</v>
      </c>
      <c r="B8" s="94" t="s">
        <v>158</v>
      </c>
      <c r="C8" s="95"/>
      <c r="D8" s="95">
        <v>21840000</v>
      </c>
      <c r="E8" s="96">
        <f t="shared" si="0"/>
        <v>21840000</v>
      </c>
      <c r="F8" s="96">
        <f t="shared" si="1"/>
        <v>0</v>
      </c>
      <c r="J8" s="96">
        <v>400000</v>
      </c>
    </row>
    <row r="9" spans="1:10" ht="26.25" customHeight="1">
      <c r="A9" s="93">
        <v>3</v>
      </c>
      <c r="B9" s="94" t="s">
        <v>159</v>
      </c>
      <c r="C9" s="95"/>
      <c r="D9" s="95">
        <v>30700000</v>
      </c>
      <c r="E9" s="96">
        <f t="shared" si="0"/>
        <v>30700000</v>
      </c>
      <c r="F9" s="96">
        <f t="shared" si="1"/>
        <v>0</v>
      </c>
      <c r="J9" s="95">
        <v>13105000</v>
      </c>
    </row>
    <row r="10" spans="1:10" ht="26.25" customHeight="1">
      <c r="A10" s="93">
        <v>4</v>
      </c>
      <c r="B10" s="94" t="s">
        <v>160</v>
      </c>
      <c r="C10" s="95"/>
      <c r="D10" s="95">
        <v>21840000</v>
      </c>
      <c r="E10" s="96">
        <f t="shared" si="0"/>
        <v>21840000</v>
      </c>
      <c r="F10" s="96">
        <f t="shared" si="1"/>
        <v>0</v>
      </c>
      <c r="J10" s="96">
        <f>9460000+6190000</f>
        <v>15650000</v>
      </c>
    </row>
    <row r="11" spans="1:10" ht="26.25" customHeight="1">
      <c r="A11" s="93">
        <v>5</v>
      </c>
      <c r="B11" s="94" t="s">
        <v>161</v>
      </c>
      <c r="C11" s="95"/>
      <c r="D11" s="95">
        <v>19400000</v>
      </c>
      <c r="E11" s="96">
        <f t="shared" si="0"/>
        <v>19400000</v>
      </c>
      <c r="F11" s="96">
        <f t="shared" si="1"/>
        <v>0</v>
      </c>
      <c r="J11" s="96">
        <f>7000000+2000000</f>
        <v>9000000</v>
      </c>
    </row>
    <row r="12" spans="1:10" ht="26.25" customHeight="1">
      <c r="A12" s="93">
        <v>6</v>
      </c>
      <c r="B12" s="94" t="s">
        <v>162</v>
      </c>
      <c r="C12" s="95"/>
      <c r="D12" s="95">
        <v>7440000</v>
      </c>
      <c r="E12" s="96">
        <f t="shared" si="0"/>
        <v>7440000</v>
      </c>
      <c r="F12" s="96">
        <f t="shared" si="1"/>
        <v>0</v>
      </c>
      <c r="J12" s="96">
        <v>5000000</v>
      </c>
    </row>
    <row r="13" spans="1:10" ht="26.25" customHeight="1">
      <c r="A13" s="93">
        <v>7</v>
      </c>
      <c r="B13" s="94" t="s">
        <v>163</v>
      </c>
      <c r="C13" s="95"/>
      <c r="D13" s="95">
        <v>86250000</v>
      </c>
      <c r="E13" s="96">
        <f t="shared" si="0"/>
        <v>86250000</v>
      </c>
      <c r="F13" s="96"/>
      <c r="H13" s="85">
        <f>9000000-7000000</f>
        <v>2000000</v>
      </c>
      <c r="J13" s="85"/>
    </row>
    <row r="14" spans="1:10" ht="26.25" customHeight="1">
      <c r="A14" s="97"/>
      <c r="B14" s="97" t="s">
        <v>0</v>
      </c>
      <c r="C14" s="98">
        <f>SUM(C7:C13)</f>
        <v>0</v>
      </c>
      <c r="D14" s="98">
        <f>SUM(D7:D13)</f>
        <v>230275000</v>
      </c>
      <c r="E14" s="98">
        <f>SUM(E7:E13)</f>
        <v>230275000</v>
      </c>
      <c r="F14" s="98">
        <f>SUM(F7:F13)</f>
        <v>0</v>
      </c>
      <c r="H14" s="85">
        <v>6190000</v>
      </c>
      <c r="J14" s="85"/>
    </row>
    <row r="15" spans="1:10" ht="43.5" customHeight="1">
      <c r="A15" s="99"/>
      <c r="B15" s="99"/>
      <c r="C15" s="100"/>
      <c r="D15" s="117" t="s">
        <v>164</v>
      </c>
      <c r="E15" s="117"/>
      <c r="F15" s="117"/>
      <c r="H15" s="85">
        <f>9832000-4013000</f>
        <v>5819000</v>
      </c>
      <c r="J15" s="85"/>
    </row>
    <row r="16" spans="1:10" ht="31.5" customHeight="1">
      <c r="A16" s="101"/>
      <c r="B16" s="87" t="s">
        <v>7</v>
      </c>
      <c r="C16" s="102"/>
      <c r="D16" s="102"/>
      <c r="E16" s="118" t="s">
        <v>165</v>
      </c>
      <c r="F16" s="118"/>
      <c r="H16" s="85">
        <f>SUM(H13:H15)</f>
        <v>14009000</v>
      </c>
      <c r="J16" s="85"/>
    </row>
    <row r="17" spans="1:10" ht="15.75">
      <c r="A17" s="88"/>
      <c r="B17" s="88"/>
      <c r="C17" s="88"/>
      <c r="D17" s="88"/>
      <c r="E17" s="88"/>
      <c r="F17" s="88"/>
      <c r="J17" s="85"/>
    </row>
    <row r="18" spans="1:10" ht="15.75">
      <c r="A18" s="88"/>
      <c r="B18" s="88"/>
      <c r="C18" s="88"/>
      <c r="D18" s="88"/>
      <c r="E18" s="88"/>
      <c r="F18" s="88"/>
      <c r="J18" s="85"/>
    </row>
    <row r="19" spans="1:10" ht="15.75">
      <c r="A19" s="88"/>
      <c r="B19" s="88"/>
      <c r="C19" s="88"/>
      <c r="D19" s="88"/>
      <c r="E19" s="88"/>
      <c r="F19" s="88"/>
      <c r="J19" s="85"/>
    </row>
    <row r="20" spans="1:10" ht="15.75">
      <c r="A20" s="88"/>
      <c r="B20" s="88"/>
      <c r="C20" s="88"/>
      <c r="D20" s="88"/>
      <c r="E20" s="88"/>
      <c r="F20" s="88"/>
      <c r="J20" s="85"/>
    </row>
    <row r="21" spans="1:10" ht="38.25" customHeight="1">
      <c r="A21" s="88"/>
      <c r="B21" s="103" t="s">
        <v>166</v>
      </c>
      <c r="C21" s="88"/>
      <c r="D21" s="88"/>
      <c r="E21" s="119" t="s">
        <v>167</v>
      </c>
      <c r="F21" s="119"/>
      <c r="J21" s="85"/>
    </row>
    <row r="22" ht="15.75">
      <c r="J22" s="85"/>
    </row>
    <row r="23" ht="15.75">
      <c r="J23" s="85"/>
    </row>
    <row r="24" ht="15.75">
      <c r="J24" s="85"/>
    </row>
    <row r="25" ht="15.75">
      <c r="J25" s="85"/>
    </row>
  </sheetData>
  <mergeCells count="11">
    <mergeCell ref="A3:F3"/>
    <mergeCell ref="B4:F4"/>
    <mergeCell ref="A5:A6"/>
    <mergeCell ref="B5:B6"/>
    <mergeCell ref="C5:C6"/>
    <mergeCell ref="D5:D6"/>
    <mergeCell ref="E5:E6"/>
    <mergeCell ref="F5:F6"/>
    <mergeCell ref="D15:F15"/>
    <mergeCell ref="E16:F16"/>
    <mergeCell ref="E21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DD: 0913052555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^_^ Le Truc ^_^</dc:creator>
  <cp:keywords/>
  <dc:description/>
  <cp:lastModifiedBy>WINNER</cp:lastModifiedBy>
  <cp:lastPrinted>2020-09-16T09:15:51Z</cp:lastPrinted>
  <dcterms:created xsi:type="dcterms:W3CDTF">2009-03-27T05:44:43Z</dcterms:created>
  <dcterms:modified xsi:type="dcterms:W3CDTF">2020-12-29T04:07:59Z</dcterms:modified>
  <cp:category/>
  <cp:version/>
  <cp:contentType/>
  <cp:contentStatus/>
</cp:coreProperties>
</file>